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7490" windowHeight="11010" activeTab="7"/>
  </bookViews>
  <sheets>
    <sheet name="DATI GENERALI" sheetId="7" r:id="rId1"/>
    <sheet name="ALTISSIMO" sheetId="1" r:id="rId2"/>
    <sheet name="ALTO" sheetId="2" r:id="rId3"/>
    <sheet name="MEDIO" sheetId="3" r:id="rId4"/>
    <sheet name="BASSO" sheetId="4" r:id="rId5"/>
    <sheet name="ESTERNA" sheetId="5" r:id="rId6"/>
    <sheet name="PREZZI_RIFERIMENTO" sheetId="8" r:id="rId7"/>
    <sheet name="FORMULE" sheetId="6" r:id="rId8"/>
  </sheets>
  <calcPr calcId="145621" concurrentCalc="0"/>
</workbook>
</file>

<file path=xl/calcChain.xml><?xml version="1.0" encoding="utf-8"?>
<calcChain xmlns="http://schemas.openxmlformats.org/spreadsheetml/2006/main">
  <c r="F2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F3" i="1"/>
  <c r="F4" i="1"/>
  <c r="J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J7" i="3"/>
  <c r="J8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J5" i="3"/>
  <c r="J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J3" i="3"/>
  <c r="J4" i="3"/>
  <c r="H2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H5" i="4"/>
  <c r="H6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H3" i="4"/>
  <c r="H4" i="4"/>
  <c r="J2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J7" i="5"/>
  <c r="J8" i="5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J5" i="5"/>
  <c r="J6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J3" i="5"/>
  <c r="J4" i="5"/>
  <c r="B12" i="8"/>
  <c r="B16" i="8"/>
  <c r="B14" i="8"/>
  <c r="B15" i="8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J3" i="2"/>
  <c r="B13" i="8"/>
  <c r="B17" i="8"/>
  <c r="E23" i="8"/>
  <c r="F23" i="8"/>
  <c r="B9" i="8"/>
  <c r="P4" i="5"/>
  <c r="P3" i="5"/>
  <c r="H23" i="8"/>
  <c r="G23" i="8"/>
  <c r="E22" i="8"/>
  <c r="F22" i="8"/>
  <c r="B8" i="8"/>
  <c r="N3" i="4"/>
  <c r="H22" i="8"/>
  <c r="G22" i="8"/>
  <c r="E21" i="8"/>
  <c r="F21" i="8"/>
  <c r="B7" i="8"/>
  <c r="P4" i="3"/>
  <c r="P5" i="3"/>
  <c r="P3" i="3"/>
  <c r="H21" i="8"/>
  <c r="G21" i="8"/>
  <c r="B5" i="8"/>
  <c r="E19" i="8"/>
  <c r="F19" i="8"/>
  <c r="H19" i="8"/>
  <c r="G19" i="8"/>
  <c r="J2" i="2"/>
  <c r="B6" i="8"/>
  <c r="E20" i="8"/>
  <c r="F20" i="8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J5" i="2"/>
  <c r="J6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J7" i="2"/>
  <c r="J8" i="2"/>
  <c r="P6" i="2"/>
  <c r="P3" i="2"/>
  <c r="P4" i="2"/>
  <c r="P5" i="2"/>
  <c r="H20" i="8"/>
  <c r="G20" i="8"/>
  <c r="J4" i="2"/>
  <c r="I23" i="8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2" i="2"/>
  <c r="B16" i="7"/>
  <c r="P5" i="5"/>
  <c r="L2" i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2" i="3"/>
  <c r="B10" i="8"/>
  <c r="B3" i="8"/>
  <c r="C3" i="8"/>
  <c r="B22" i="8"/>
  <c r="B20" i="8"/>
  <c r="B19" i="8"/>
  <c r="B23" i="8"/>
  <c r="B21" i="8"/>
  <c r="I20" i="8"/>
  <c r="I22" i="8"/>
  <c r="I19" i="8"/>
  <c r="I21" i="8"/>
  <c r="K20" i="8"/>
  <c r="B32" i="8"/>
  <c r="K19" i="8"/>
  <c r="B31" i="8"/>
  <c r="K22" i="8"/>
  <c r="B34" i="8"/>
  <c r="K21" i="8"/>
  <c r="B33" i="8"/>
  <c r="K23" i="8"/>
  <c r="B35" i="8"/>
  <c r="B36" i="8"/>
  <c r="I25" i="8"/>
  <c r="L25" i="8"/>
  <c r="K25" i="8"/>
  <c r="O25" i="8"/>
  <c r="O26" i="8"/>
  <c r="N25" i="8"/>
  <c r="N26" i="8"/>
  <c r="M25" i="8"/>
</calcChain>
</file>

<file path=xl/sharedStrings.xml><?xml version="1.0" encoding="utf-8"?>
<sst xmlns="http://schemas.openxmlformats.org/spreadsheetml/2006/main" count="182" uniqueCount="79">
  <si>
    <t>Basso Rischio</t>
  </si>
  <si>
    <t>Superficie complessiva (in mq)</t>
  </si>
  <si>
    <t>Superficie (MQ)</t>
  </si>
  <si>
    <t>Frequenza settimanale</t>
  </si>
  <si>
    <t>Frequenza del ripasso</t>
  </si>
  <si>
    <t>s7 compreso</t>
  </si>
  <si>
    <t>superficie complessiva</t>
  </si>
  <si>
    <t xml:space="preserve">canone mensile complessivo area </t>
  </si>
  <si>
    <t>s5 compreso</t>
  </si>
  <si>
    <t>s9 compreso</t>
  </si>
  <si>
    <t>s18 compreso</t>
  </si>
  <si>
    <t>s2 compreso</t>
  </si>
  <si>
    <t>s8 compreso</t>
  </si>
  <si>
    <t>s17 compreso</t>
  </si>
  <si>
    <t>Ponteggi</t>
  </si>
  <si>
    <t>s10 compreso</t>
  </si>
  <si>
    <t>Dipendenti interni addetti al servizio</t>
  </si>
  <si>
    <t>Check superficie complessiva</t>
  </si>
  <si>
    <t>IMPORTO COMPLESSIVO</t>
  </si>
  <si>
    <t>Presidio durante le sedute operatorie per pulizia dopo ogni intervento</t>
  </si>
  <si>
    <t>SI</t>
  </si>
  <si>
    <t>NO</t>
  </si>
  <si>
    <t>A</t>
  </si>
  <si>
    <t>ALTISSIMO RISCHIO</t>
  </si>
  <si>
    <t>ALTO RISCHIO</t>
  </si>
  <si>
    <t>MEDIO RISCHIO</t>
  </si>
  <si>
    <t>BASSO RISCHIO</t>
  </si>
  <si>
    <t>AREA ESTERNA</t>
  </si>
  <si>
    <t>Squadra di pronto intervento per interventi spot su richiesta</t>
  </si>
  <si>
    <t>Smaltimento dei rifiuti speciali</t>
  </si>
  <si>
    <t>L’erogazione di un presidio continuativo</t>
  </si>
  <si>
    <t>Facchinaggio</t>
  </si>
  <si>
    <t>SUPERFICIE COMPLESSIVA</t>
  </si>
  <si>
    <t>quota addetti</t>
  </si>
  <si>
    <t>a</t>
  </si>
  <si>
    <t>media canone</t>
  </si>
  <si>
    <t>media freq</t>
  </si>
  <si>
    <t>somma freq</t>
  </si>
  <si>
    <t>canone * superficie</t>
  </si>
  <si>
    <t>freq*superficie</t>
  </si>
  <si>
    <t>ripasso*superficie</t>
  </si>
  <si>
    <t>somma ripasso</t>
  </si>
  <si>
    <t>media ripasso</t>
  </si>
  <si>
    <t>Presenza di vetrate esterne che necessitano di ponteggi o macchinari per la pulizia.</t>
  </si>
  <si>
    <t>Servizio di reperibilità a chiamata notturna/festiva</t>
  </si>
  <si>
    <t>Fornitura di sistemi informatici</t>
  </si>
  <si>
    <t>somma dip_interni</t>
  </si>
  <si>
    <t>media dip_interni</t>
  </si>
  <si>
    <t>dip_interni*superficie</t>
  </si>
  <si>
    <t>Area di rischio</t>
  </si>
  <si>
    <t>Altissimo rischio</t>
  </si>
  <si>
    <t>Alto rischio</t>
  </si>
  <si>
    <t>Medio rischio</t>
  </si>
  <si>
    <t>Area esterna</t>
  </si>
  <si>
    <t>SUPERFICIE</t>
  </si>
  <si>
    <t>IMPORTO CANONE MENSILE</t>
  </si>
  <si>
    <t>P25</t>
  </si>
  <si>
    <t>P25quant</t>
  </si>
  <si>
    <t>addetti*importo_mensile</t>
  </si>
  <si>
    <t>Compreso nel canone?</t>
  </si>
  <si>
    <t>CANONE MENSILE MEDIO AL MQ</t>
  </si>
  <si>
    <t>DATI RIFERITI ALL'AREA ALTISSIMO RISCHIO</t>
  </si>
  <si>
    <t>DATI RIFERITI ALL'AREA ALTO RISCHIO</t>
  </si>
  <si>
    <t>Canone in € al mq/mese</t>
  </si>
  <si>
    <t>DATI RIFERITI ALL'AREA BASSO RISCHIO</t>
  </si>
  <si>
    <t>Denominazione Area/Locale</t>
  </si>
  <si>
    <t>DATI RIFERITI ALL'AREA MEDIO RISCHIO</t>
  </si>
  <si>
    <t>Pulizie di fondo in genere e risanamenti</t>
  </si>
  <si>
    <t>Presenza di vetrate esterne che necessitano di ponteggi o macchinari per la pulizia</t>
  </si>
  <si>
    <t>DATI RIFERITI ALL'AREA ESTERNA</t>
  </si>
  <si>
    <t>DATI GENERALI</t>
  </si>
  <si>
    <t>TOTALE Addetti</t>
  </si>
  <si>
    <t>ADDETTI</t>
  </si>
  <si>
    <t>mq</t>
  </si>
  <si>
    <t>n.d.</t>
  </si>
  <si>
    <t>Prezzo di Riferimento</t>
  </si>
  <si>
    <t>IMPORTO COMPLESSIVO OTTENUTO APPLICANDO I PREZZI DI RIFERIMENTO</t>
  </si>
  <si>
    <t>CALCOLO CANONE MENSILE E VERIFICA CONGRUITÀ CON I PREZZI DI RIFERIMENTO</t>
  </si>
  <si>
    <t>Numero addetti (full-time)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</si>
</sst>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0.00000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vertical="center"/>
    </xf>
    <xf numFmtId="165" fontId="2" fillId="0" borderId="10" xfId="0" applyNumberFormat="1" applyFont="1" applyBorder="1"/>
    <xf numFmtId="165" fontId="2" fillId="2" borderId="10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0" fontId="0" fillId="0" borderId="4" xfId="0" applyBorder="1"/>
    <xf numFmtId="1" fontId="5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/>
    <xf numFmtId="165" fontId="8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5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Protection="1">
      <protection locked="0"/>
    </xf>
    <xf numFmtId="4" fontId="0" fillId="0" borderId="7" xfId="1" applyNumberFormat="1" applyFont="1" applyBorder="1"/>
    <xf numFmtId="4" fontId="0" fillId="0" borderId="9" xfId="1" applyNumberFormat="1" applyFont="1" applyBorder="1"/>
    <xf numFmtId="4" fontId="2" fillId="0" borderId="12" xfId="1" applyNumberFormat="1" applyFont="1" applyBorder="1"/>
    <xf numFmtId="4" fontId="2" fillId="2" borderId="12" xfId="1" applyNumberFormat="1" applyFont="1" applyFill="1" applyBorder="1"/>
    <xf numFmtId="4" fontId="0" fillId="0" borderId="9" xfId="0" applyNumberFormat="1" applyBorder="1"/>
    <xf numFmtId="4" fontId="0" fillId="0" borderId="12" xfId="0" applyNumberFormat="1" applyBorder="1"/>
    <xf numFmtId="167" fontId="2" fillId="0" borderId="9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4" fontId="2" fillId="2" borderId="0" xfId="1" applyNumberFormat="1" applyFont="1" applyFill="1" applyBorder="1"/>
    <xf numFmtId="0" fontId="9" fillId="0" borderId="0" xfId="0" applyFont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4" fontId="0" fillId="0" borderId="0" xfId="0" applyNumberFormat="1"/>
    <xf numFmtId="168" fontId="0" fillId="0" borderId="0" xfId="2" applyNumberFormat="1" applyFont="1"/>
    <xf numFmtId="0" fontId="0" fillId="0" borderId="0" xfId="0" applyAlignment="1">
      <alignment horizontal="left"/>
    </xf>
    <xf numFmtId="168" fontId="2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  <fill>
        <patternFill>
          <bgColor theme="6" tint="0.39994506668294322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104775</xdr:rowOff>
    </xdr:from>
    <xdr:to>
      <xdr:col>7</xdr:col>
      <xdr:colOff>466725</xdr:colOff>
      <xdr:row>24</xdr:row>
      <xdr:rowOff>104775</xdr:rowOff>
    </xdr:to>
    <xdr:cxnSp macro="">
      <xdr:nvCxnSpPr>
        <xdr:cNvPr id="3" name="Connettore 2 2"/>
        <xdr:cNvCxnSpPr/>
      </xdr:nvCxnSpPr>
      <xdr:spPr>
        <a:xfrm>
          <a:off x="8134350" y="4686300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41</xdr:row>
      <xdr:rowOff>104775</xdr:rowOff>
    </xdr:to>
    <xdr:pic>
      <xdr:nvPicPr>
        <xdr:cNvPr id="26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79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10</xdr:col>
      <xdr:colOff>161925</xdr:colOff>
      <xdr:row>62</xdr:row>
      <xdr:rowOff>66675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62579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10</xdr:col>
          <xdr:colOff>161925</xdr:colOff>
          <xdr:row>63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"/>
  <sheetViews>
    <sheetView zoomScale="120" zoomScaleNormal="120" workbookViewId="0">
      <selection activeCell="B8" sqref="B8"/>
    </sheetView>
  </sheetViews>
  <sheetFormatPr defaultRowHeight="15" x14ac:dyDescent="0.25"/>
  <cols>
    <col min="1" max="1" width="35.42578125" bestFit="1" customWidth="1"/>
    <col min="2" max="2" width="17" bestFit="1" customWidth="1"/>
    <col min="6" max="6" width="44.140625" bestFit="1" customWidth="1"/>
  </cols>
  <sheetData>
    <row r="1" spans="1:10" ht="15.75" x14ac:dyDescent="0.25">
      <c r="A1" s="49" t="s">
        <v>72</v>
      </c>
      <c r="B1" s="51"/>
      <c r="F1" s="35" t="s">
        <v>70</v>
      </c>
      <c r="G1" s="36"/>
      <c r="H1" s="36"/>
      <c r="I1" s="36"/>
      <c r="J1" s="36"/>
    </row>
    <row r="2" spans="1:10" ht="30" x14ac:dyDescent="0.25">
      <c r="A2" s="28" t="s">
        <v>49</v>
      </c>
      <c r="B2" s="59" t="s">
        <v>78</v>
      </c>
    </row>
    <row r="3" spans="1:10" ht="15.75" x14ac:dyDescent="0.25">
      <c r="A3" s="27" t="s">
        <v>50</v>
      </c>
      <c r="B3" s="52" t="s">
        <v>74</v>
      </c>
    </row>
    <row r="4" spans="1:10" ht="15.75" x14ac:dyDescent="0.25">
      <c r="A4" s="27" t="s">
        <v>51</v>
      </c>
      <c r="B4" s="52" t="s">
        <v>74</v>
      </c>
    </row>
    <row r="5" spans="1:10" ht="15.75" x14ac:dyDescent="0.25">
      <c r="A5" s="27" t="s">
        <v>52</v>
      </c>
      <c r="B5" s="52" t="s">
        <v>74</v>
      </c>
    </row>
    <row r="6" spans="1:10" ht="15.75" x14ac:dyDescent="0.25">
      <c r="A6" s="27" t="s">
        <v>0</v>
      </c>
      <c r="B6" s="52" t="s">
        <v>74</v>
      </c>
    </row>
    <row r="7" spans="1:10" ht="15.75" x14ac:dyDescent="0.25">
      <c r="A7" s="27" t="s">
        <v>53</v>
      </c>
      <c r="B7" s="52" t="s">
        <v>74</v>
      </c>
    </row>
    <row r="8" spans="1:10" ht="15.75" x14ac:dyDescent="0.25">
      <c r="A8" s="28" t="s">
        <v>71</v>
      </c>
      <c r="B8" s="31">
        <v>80</v>
      </c>
    </row>
    <row r="9" spans="1:10" ht="15.75" x14ac:dyDescent="0.25">
      <c r="A9" s="49" t="s">
        <v>54</v>
      </c>
      <c r="B9" s="26"/>
    </row>
    <row r="10" spans="1:10" ht="15.75" x14ac:dyDescent="0.25">
      <c r="A10" s="28" t="s">
        <v>49</v>
      </c>
      <c r="B10" s="50" t="s">
        <v>73</v>
      </c>
    </row>
    <row r="11" spans="1:10" ht="15.75" x14ac:dyDescent="0.25">
      <c r="A11" s="27" t="s">
        <v>50</v>
      </c>
      <c r="B11" s="29">
        <v>0</v>
      </c>
    </row>
    <row r="12" spans="1:10" ht="15.75" x14ac:dyDescent="0.25">
      <c r="A12" s="27" t="s">
        <v>51</v>
      </c>
      <c r="B12" s="29">
        <v>12697.75</v>
      </c>
    </row>
    <row r="13" spans="1:10" ht="15.75" x14ac:dyDescent="0.25">
      <c r="A13" s="27" t="s">
        <v>52</v>
      </c>
      <c r="B13" s="29">
        <v>22423.52</v>
      </c>
    </row>
    <row r="14" spans="1:10" ht="15.75" x14ac:dyDescent="0.25">
      <c r="A14" s="27" t="s">
        <v>0</v>
      </c>
      <c r="B14" s="29">
        <v>21230.19</v>
      </c>
    </row>
    <row r="15" spans="1:10" ht="15.75" x14ac:dyDescent="0.25">
      <c r="A15" s="27" t="s">
        <v>53</v>
      </c>
      <c r="B15" s="29">
        <v>80000</v>
      </c>
    </row>
    <row r="16" spans="1:10" ht="15.75" x14ac:dyDescent="0.25">
      <c r="A16" s="28" t="s">
        <v>1</v>
      </c>
      <c r="B16" s="30">
        <f>SUM(B11:B15)</f>
        <v>136351.46000000002</v>
      </c>
    </row>
  </sheetData>
  <sheetProtection password="C1AA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50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47.28515625" defaultRowHeight="15" x14ac:dyDescent="0.25"/>
  <cols>
    <col min="1" max="1" width="29" bestFit="1" customWidth="1"/>
    <col min="2" max="2" width="16.42578125" customWidth="1"/>
    <col min="3" max="3" width="14" customWidth="1"/>
    <col min="4" max="4" width="11" hidden="1" customWidth="1"/>
    <col min="5" max="5" width="31.85546875" hidden="1" customWidth="1"/>
    <col min="6" max="6" width="11" hidden="1" customWidth="1"/>
    <col min="7" max="7" width="12" customWidth="1"/>
    <col min="8" max="8" width="12" bestFit="1" customWidth="1"/>
    <col min="9" max="9" width="65" bestFit="1" customWidth="1"/>
    <col min="10" max="10" width="25.5703125" customWidth="1"/>
    <col min="11" max="11" width="4.85546875" hidden="1" customWidth="1"/>
    <col min="12" max="12" width="2" hidden="1" customWidth="1"/>
    <col min="13" max="13" width="5.28515625" hidden="1" customWidth="1"/>
    <col min="14" max="14" width="2.5703125" hidden="1" customWidth="1"/>
    <col min="15" max="15" width="3.85546875" hidden="1" customWidth="1"/>
  </cols>
  <sheetData>
    <row r="1" spans="1:15" ht="46.5" customHeight="1" x14ac:dyDescent="0.25">
      <c r="A1" s="37" t="s">
        <v>65</v>
      </c>
      <c r="B1" s="22" t="s">
        <v>2</v>
      </c>
      <c r="C1" s="22" t="s">
        <v>63</v>
      </c>
      <c r="G1" s="3"/>
      <c r="I1" s="34" t="s">
        <v>61</v>
      </c>
      <c r="N1" t="s">
        <v>20</v>
      </c>
      <c r="O1" t="s">
        <v>21</v>
      </c>
    </row>
    <row r="2" spans="1:15" x14ac:dyDescent="0.25">
      <c r="A2" s="25" t="s">
        <v>22</v>
      </c>
      <c r="B2" s="29">
        <v>0</v>
      </c>
      <c r="C2" s="29">
        <v>0</v>
      </c>
      <c r="D2">
        <f t="shared" ref="D2:D50" si="0">C2*B2</f>
        <v>0</v>
      </c>
      <c r="E2" t="s">
        <v>6</v>
      </c>
      <c r="F2">
        <f>SUM(B2:B1285)</f>
        <v>0</v>
      </c>
      <c r="G2" s="48">
        <f>IF(OR(AND(ISBLANK(A2),ISBLANK(B2),ISBLANK(C2)),AND(NOT(ISBLANK(A2)),NOT(ISBLANK(B2)),NOT(ISBLANK(C2)))),2,0)</f>
        <v>2</v>
      </c>
      <c r="J2" s="8" t="s">
        <v>59</v>
      </c>
      <c r="L2">
        <f>IF(J3="SI",1,0)</f>
        <v>1</v>
      </c>
    </row>
    <row r="3" spans="1:15" x14ac:dyDescent="0.25">
      <c r="A3" s="25"/>
      <c r="B3" s="29"/>
      <c r="C3" s="29"/>
      <c r="D3">
        <f t="shared" si="0"/>
        <v>0</v>
      </c>
      <c r="E3" t="s">
        <v>7</v>
      </c>
      <c r="F3">
        <f>SUM(D2:D969)</f>
        <v>0</v>
      </c>
      <c r="G3" s="48">
        <f t="shared" ref="G3:G50" si="1">IF(OR(AND(ISBLANK(A3),ISBLANK(B3),ISBLANK(C3)),AND(NOT(ISBLANK(A3)),NOT(ISBLANK(B3)),NOT(ISBLANK(C3)))),2,0)</f>
        <v>2</v>
      </c>
      <c r="H3" s="32" t="s">
        <v>5</v>
      </c>
      <c r="I3" s="23" t="s">
        <v>19</v>
      </c>
      <c r="J3" s="24" t="s">
        <v>20</v>
      </c>
    </row>
    <row r="4" spans="1:15" x14ac:dyDescent="0.25">
      <c r="A4" s="25"/>
      <c r="B4" s="29"/>
      <c r="C4" s="29"/>
      <c r="D4">
        <f t="shared" si="0"/>
        <v>0</v>
      </c>
      <c r="E4" t="s">
        <v>35</v>
      </c>
      <c r="F4">
        <f>IF(F2&gt;0,F3/F2,0)</f>
        <v>0</v>
      </c>
      <c r="G4" s="48">
        <f t="shared" si="1"/>
        <v>2</v>
      </c>
    </row>
    <row r="5" spans="1:15" x14ac:dyDescent="0.25">
      <c r="A5" s="25"/>
      <c r="B5" s="29"/>
      <c r="C5" s="29"/>
      <c r="D5">
        <f t="shared" si="0"/>
        <v>0</v>
      </c>
      <c r="E5" t="s">
        <v>37</v>
      </c>
      <c r="G5" s="48">
        <f t="shared" si="1"/>
        <v>2</v>
      </c>
    </row>
    <row r="6" spans="1:15" x14ac:dyDescent="0.25">
      <c r="A6" s="25"/>
      <c r="B6" s="29"/>
      <c r="C6" s="29"/>
      <c r="D6">
        <f t="shared" si="0"/>
        <v>0</v>
      </c>
      <c r="E6" t="s">
        <v>36</v>
      </c>
      <c r="G6" s="48">
        <f t="shared" si="1"/>
        <v>2</v>
      </c>
    </row>
    <row r="7" spans="1:15" x14ac:dyDescent="0.25">
      <c r="A7" s="25"/>
      <c r="B7" s="29"/>
      <c r="C7" s="29"/>
      <c r="D7">
        <f t="shared" si="0"/>
        <v>0</v>
      </c>
      <c r="E7" t="s">
        <v>41</v>
      </c>
      <c r="G7" s="48">
        <f t="shared" si="1"/>
        <v>2</v>
      </c>
    </row>
    <row r="8" spans="1:15" x14ac:dyDescent="0.25">
      <c r="A8" s="25"/>
      <c r="B8" s="29"/>
      <c r="C8" s="29"/>
      <c r="D8">
        <f t="shared" si="0"/>
        <v>0</v>
      </c>
      <c r="E8" t="s">
        <v>42</v>
      </c>
      <c r="G8" s="48">
        <f t="shared" si="1"/>
        <v>2</v>
      </c>
    </row>
    <row r="9" spans="1:15" x14ac:dyDescent="0.25">
      <c r="A9" s="25"/>
      <c r="B9" s="29"/>
      <c r="C9" s="29"/>
      <c r="D9">
        <f t="shared" si="0"/>
        <v>0</v>
      </c>
      <c r="G9" s="48">
        <f t="shared" si="1"/>
        <v>2</v>
      </c>
    </row>
    <row r="10" spans="1:15" x14ac:dyDescent="0.25">
      <c r="A10" s="25"/>
      <c r="B10" s="29"/>
      <c r="C10" s="29"/>
      <c r="D10">
        <f t="shared" si="0"/>
        <v>0</v>
      </c>
      <c r="G10" s="48">
        <f t="shared" si="1"/>
        <v>2</v>
      </c>
    </row>
    <row r="11" spans="1:15" x14ac:dyDescent="0.25">
      <c r="A11" s="25"/>
      <c r="B11" s="29"/>
      <c r="C11" s="29"/>
      <c r="D11">
        <f t="shared" si="0"/>
        <v>0</v>
      </c>
      <c r="G11" s="48">
        <f t="shared" si="1"/>
        <v>2</v>
      </c>
    </row>
    <row r="12" spans="1:15" x14ac:dyDescent="0.25">
      <c r="A12" s="25"/>
      <c r="B12" s="29"/>
      <c r="C12" s="29"/>
      <c r="D12">
        <f t="shared" si="0"/>
        <v>0</v>
      </c>
      <c r="G12" s="48">
        <f t="shared" si="1"/>
        <v>2</v>
      </c>
    </row>
    <row r="13" spans="1:15" x14ac:dyDescent="0.25">
      <c r="A13" s="25"/>
      <c r="B13" s="29"/>
      <c r="C13" s="29"/>
      <c r="D13">
        <f t="shared" si="0"/>
        <v>0</v>
      </c>
      <c r="G13" s="48">
        <f t="shared" si="1"/>
        <v>2</v>
      </c>
    </row>
    <row r="14" spans="1:15" x14ac:dyDescent="0.25">
      <c r="A14" s="25"/>
      <c r="B14" s="29"/>
      <c r="C14" s="29"/>
      <c r="D14">
        <f t="shared" si="0"/>
        <v>0</v>
      </c>
      <c r="G14" s="48">
        <f t="shared" si="1"/>
        <v>2</v>
      </c>
    </row>
    <row r="15" spans="1:15" x14ac:dyDescent="0.25">
      <c r="A15" s="25"/>
      <c r="B15" s="29"/>
      <c r="C15" s="29"/>
      <c r="D15">
        <f t="shared" si="0"/>
        <v>0</v>
      </c>
      <c r="G15" s="48">
        <f t="shared" si="1"/>
        <v>2</v>
      </c>
    </row>
    <row r="16" spans="1:15" x14ac:dyDescent="0.25">
      <c r="A16" s="25"/>
      <c r="B16" s="29"/>
      <c r="C16" s="29"/>
      <c r="D16">
        <f t="shared" si="0"/>
        <v>0</v>
      </c>
      <c r="G16" s="48">
        <f t="shared" si="1"/>
        <v>2</v>
      </c>
    </row>
    <row r="17" spans="1:7" x14ac:dyDescent="0.25">
      <c r="A17" s="25"/>
      <c r="B17" s="29"/>
      <c r="C17" s="29"/>
      <c r="D17">
        <f t="shared" si="0"/>
        <v>0</v>
      </c>
      <c r="G17" s="48">
        <f t="shared" si="1"/>
        <v>2</v>
      </c>
    </row>
    <row r="18" spans="1:7" x14ac:dyDescent="0.25">
      <c r="A18" s="25"/>
      <c r="B18" s="29"/>
      <c r="C18" s="29"/>
      <c r="D18">
        <f t="shared" si="0"/>
        <v>0</v>
      </c>
      <c r="G18" s="48">
        <f t="shared" si="1"/>
        <v>2</v>
      </c>
    </row>
    <row r="19" spans="1:7" x14ac:dyDescent="0.25">
      <c r="A19" s="25"/>
      <c r="B19" s="29"/>
      <c r="C19" s="29"/>
      <c r="D19">
        <f t="shared" si="0"/>
        <v>0</v>
      </c>
      <c r="G19" s="48">
        <f t="shared" si="1"/>
        <v>2</v>
      </c>
    </row>
    <row r="20" spans="1:7" x14ac:dyDescent="0.25">
      <c r="A20" s="25"/>
      <c r="B20" s="29"/>
      <c r="C20" s="29"/>
      <c r="D20">
        <f t="shared" si="0"/>
        <v>0</v>
      </c>
      <c r="G20" s="48">
        <f t="shared" si="1"/>
        <v>2</v>
      </c>
    </row>
    <row r="21" spans="1:7" x14ac:dyDescent="0.25">
      <c r="A21" s="25"/>
      <c r="B21" s="29"/>
      <c r="C21" s="29"/>
      <c r="D21">
        <f t="shared" si="0"/>
        <v>0</v>
      </c>
      <c r="G21" s="48">
        <f t="shared" si="1"/>
        <v>2</v>
      </c>
    </row>
    <row r="22" spans="1:7" x14ac:dyDescent="0.25">
      <c r="A22" s="25"/>
      <c r="B22" s="29"/>
      <c r="C22" s="29"/>
      <c r="D22">
        <f t="shared" si="0"/>
        <v>0</v>
      </c>
      <c r="G22" s="48">
        <f t="shared" si="1"/>
        <v>2</v>
      </c>
    </row>
    <row r="23" spans="1:7" x14ac:dyDescent="0.25">
      <c r="A23" s="25"/>
      <c r="B23" s="29"/>
      <c r="C23" s="29"/>
      <c r="D23">
        <f t="shared" si="0"/>
        <v>0</v>
      </c>
      <c r="G23" s="48">
        <f t="shared" si="1"/>
        <v>2</v>
      </c>
    </row>
    <row r="24" spans="1:7" x14ac:dyDescent="0.25">
      <c r="A24" s="25"/>
      <c r="B24" s="29"/>
      <c r="C24" s="29"/>
      <c r="D24">
        <f t="shared" si="0"/>
        <v>0</v>
      </c>
      <c r="G24" s="48">
        <f t="shared" si="1"/>
        <v>2</v>
      </c>
    </row>
    <row r="25" spans="1:7" x14ac:dyDescent="0.25">
      <c r="A25" s="25"/>
      <c r="B25" s="29"/>
      <c r="C25" s="29"/>
      <c r="D25">
        <f t="shared" si="0"/>
        <v>0</v>
      </c>
      <c r="G25" s="48">
        <f t="shared" si="1"/>
        <v>2</v>
      </c>
    </row>
    <row r="26" spans="1:7" x14ac:dyDescent="0.25">
      <c r="A26" s="25"/>
      <c r="B26" s="29"/>
      <c r="C26" s="29"/>
      <c r="D26">
        <f t="shared" si="0"/>
        <v>0</v>
      </c>
      <c r="G26" s="48">
        <f t="shared" si="1"/>
        <v>2</v>
      </c>
    </row>
    <row r="27" spans="1:7" x14ac:dyDescent="0.25">
      <c r="A27" s="25"/>
      <c r="B27" s="29"/>
      <c r="C27" s="29"/>
      <c r="D27">
        <f t="shared" si="0"/>
        <v>0</v>
      </c>
      <c r="G27" s="48">
        <f t="shared" si="1"/>
        <v>2</v>
      </c>
    </row>
    <row r="28" spans="1:7" x14ac:dyDescent="0.25">
      <c r="A28" s="25"/>
      <c r="B28" s="29"/>
      <c r="C28" s="29"/>
      <c r="D28">
        <f t="shared" si="0"/>
        <v>0</v>
      </c>
      <c r="G28" s="48">
        <f t="shared" si="1"/>
        <v>2</v>
      </c>
    </row>
    <row r="29" spans="1:7" x14ac:dyDescent="0.25">
      <c r="A29" s="25"/>
      <c r="B29" s="29"/>
      <c r="C29" s="29"/>
      <c r="D29">
        <f t="shared" si="0"/>
        <v>0</v>
      </c>
      <c r="G29" s="48">
        <f t="shared" si="1"/>
        <v>2</v>
      </c>
    </row>
    <row r="30" spans="1:7" x14ac:dyDescent="0.25">
      <c r="A30" s="25"/>
      <c r="B30" s="29"/>
      <c r="C30" s="29"/>
      <c r="D30">
        <f t="shared" si="0"/>
        <v>0</v>
      </c>
      <c r="G30" s="48">
        <f t="shared" si="1"/>
        <v>2</v>
      </c>
    </row>
    <row r="31" spans="1:7" x14ac:dyDescent="0.25">
      <c r="A31" s="25"/>
      <c r="B31" s="29"/>
      <c r="C31" s="29"/>
      <c r="D31">
        <f t="shared" si="0"/>
        <v>0</v>
      </c>
      <c r="G31" s="48">
        <f t="shared" si="1"/>
        <v>2</v>
      </c>
    </row>
    <row r="32" spans="1:7" x14ac:dyDescent="0.25">
      <c r="A32" s="25"/>
      <c r="B32" s="29"/>
      <c r="C32" s="29"/>
      <c r="D32">
        <f t="shared" si="0"/>
        <v>0</v>
      </c>
      <c r="G32" s="48">
        <f t="shared" si="1"/>
        <v>2</v>
      </c>
    </row>
    <row r="33" spans="1:7" x14ac:dyDescent="0.25">
      <c r="A33" s="25"/>
      <c r="B33" s="29"/>
      <c r="C33" s="29"/>
      <c r="D33">
        <f t="shared" si="0"/>
        <v>0</v>
      </c>
      <c r="G33" s="48">
        <f t="shared" si="1"/>
        <v>2</v>
      </c>
    </row>
    <row r="34" spans="1:7" x14ac:dyDescent="0.25">
      <c r="A34" s="25"/>
      <c r="B34" s="29"/>
      <c r="C34" s="29"/>
      <c r="D34">
        <f t="shared" si="0"/>
        <v>0</v>
      </c>
      <c r="G34" s="48">
        <f t="shared" si="1"/>
        <v>2</v>
      </c>
    </row>
    <row r="35" spans="1:7" x14ac:dyDescent="0.25">
      <c r="A35" s="25"/>
      <c r="B35" s="29"/>
      <c r="C35" s="29"/>
      <c r="D35">
        <f t="shared" si="0"/>
        <v>0</v>
      </c>
      <c r="G35" s="48">
        <f t="shared" si="1"/>
        <v>2</v>
      </c>
    </row>
    <row r="36" spans="1:7" x14ac:dyDescent="0.25">
      <c r="A36" s="25"/>
      <c r="B36" s="29"/>
      <c r="C36" s="29"/>
      <c r="D36">
        <f t="shared" si="0"/>
        <v>0</v>
      </c>
      <c r="G36" s="48">
        <f t="shared" si="1"/>
        <v>2</v>
      </c>
    </row>
    <row r="37" spans="1:7" x14ac:dyDescent="0.25">
      <c r="A37" s="25"/>
      <c r="B37" s="29"/>
      <c r="C37" s="29"/>
      <c r="D37">
        <f t="shared" si="0"/>
        <v>0</v>
      </c>
      <c r="G37" s="48">
        <f t="shared" si="1"/>
        <v>2</v>
      </c>
    </row>
    <row r="38" spans="1:7" x14ac:dyDescent="0.25">
      <c r="A38" s="25"/>
      <c r="B38" s="29"/>
      <c r="C38" s="29"/>
      <c r="D38">
        <f t="shared" si="0"/>
        <v>0</v>
      </c>
      <c r="G38" s="48">
        <f t="shared" si="1"/>
        <v>2</v>
      </c>
    </row>
    <row r="39" spans="1:7" x14ac:dyDescent="0.25">
      <c r="A39" s="25"/>
      <c r="B39" s="29"/>
      <c r="C39" s="29"/>
      <c r="D39">
        <f t="shared" si="0"/>
        <v>0</v>
      </c>
      <c r="G39" s="48">
        <f t="shared" si="1"/>
        <v>2</v>
      </c>
    </row>
    <row r="40" spans="1:7" x14ac:dyDescent="0.25">
      <c r="A40" s="25"/>
      <c r="B40" s="29"/>
      <c r="C40" s="29"/>
      <c r="D40">
        <f t="shared" si="0"/>
        <v>0</v>
      </c>
      <c r="G40" s="48">
        <f t="shared" si="1"/>
        <v>2</v>
      </c>
    </row>
    <row r="41" spans="1:7" x14ac:dyDescent="0.25">
      <c r="A41" s="25"/>
      <c r="B41" s="29"/>
      <c r="C41" s="29"/>
      <c r="D41">
        <f t="shared" si="0"/>
        <v>0</v>
      </c>
      <c r="G41" s="48">
        <f t="shared" si="1"/>
        <v>2</v>
      </c>
    </row>
    <row r="42" spans="1:7" x14ac:dyDescent="0.25">
      <c r="A42" s="25"/>
      <c r="B42" s="29"/>
      <c r="C42" s="29"/>
      <c r="D42">
        <f t="shared" si="0"/>
        <v>0</v>
      </c>
      <c r="G42" s="48">
        <f t="shared" si="1"/>
        <v>2</v>
      </c>
    </row>
    <row r="43" spans="1:7" x14ac:dyDescent="0.25">
      <c r="A43" s="25"/>
      <c r="B43" s="29"/>
      <c r="C43" s="29"/>
      <c r="D43">
        <f t="shared" si="0"/>
        <v>0</v>
      </c>
      <c r="G43" s="48">
        <f t="shared" si="1"/>
        <v>2</v>
      </c>
    </row>
    <row r="44" spans="1:7" x14ac:dyDescent="0.25">
      <c r="A44" s="25"/>
      <c r="B44" s="29"/>
      <c r="C44" s="29"/>
      <c r="D44">
        <f t="shared" si="0"/>
        <v>0</v>
      </c>
      <c r="G44" s="48">
        <f t="shared" si="1"/>
        <v>2</v>
      </c>
    </row>
    <row r="45" spans="1:7" x14ac:dyDescent="0.25">
      <c r="A45" s="25"/>
      <c r="B45" s="29"/>
      <c r="C45" s="29"/>
      <c r="D45">
        <f t="shared" si="0"/>
        <v>0</v>
      </c>
      <c r="G45" s="48">
        <f t="shared" si="1"/>
        <v>2</v>
      </c>
    </row>
    <row r="46" spans="1:7" x14ac:dyDescent="0.25">
      <c r="A46" s="25"/>
      <c r="B46" s="29"/>
      <c r="C46" s="29"/>
      <c r="D46">
        <f t="shared" si="0"/>
        <v>0</v>
      </c>
      <c r="G46" s="48">
        <f t="shared" si="1"/>
        <v>2</v>
      </c>
    </row>
    <row r="47" spans="1:7" x14ac:dyDescent="0.25">
      <c r="A47" s="25"/>
      <c r="B47" s="29"/>
      <c r="C47" s="29"/>
      <c r="D47">
        <f t="shared" si="0"/>
        <v>0</v>
      </c>
      <c r="G47" s="48">
        <f t="shared" si="1"/>
        <v>2</v>
      </c>
    </row>
    <row r="48" spans="1:7" x14ac:dyDescent="0.25">
      <c r="A48" s="25"/>
      <c r="B48" s="29"/>
      <c r="C48" s="29"/>
      <c r="D48">
        <f t="shared" si="0"/>
        <v>0</v>
      </c>
      <c r="G48" s="48">
        <f t="shared" si="1"/>
        <v>2</v>
      </c>
    </row>
    <row r="49" spans="1:7" x14ac:dyDescent="0.25">
      <c r="A49" s="25"/>
      <c r="B49" s="29"/>
      <c r="C49" s="29"/>
      <c r="D49">
        <f t="shared" si="0"/>
        <v>0</v>
      </c>
      <c r="G49" s="48">
        <f t="shared" si="1"/>
        <v>2</v>
      </c>
    </row>
    <row r="50" spans="1:7" x14ac:dyDescent="0.25">
      <c r="A50" s="25"/>
      <c r="B50" s="29"/>
      <c r="C50" s="29"/>
      <c r="D50">
        <f t="shared" si="0"/>
        <v>0</v>
      </c>
      <c r="G50" s="48">
        <f t="shared" si="1"/>
        <v>2</v>
      </c>
    </row>
  </sheetData>
  <sheetProtection password="C1AA" sheet="1" objects="1" scenarios="1" selectLockedCells="1"/>
  <conditionalFormatting sqref="H9:I9">
    <cfRule type="iconSet" priority="5">
      <iconSet>
        <cfvo type="percent" val="0"/>
        <cfvo type="percent" val="33"/>
        <cfvo type="percent" val="67"/>
      </iconSet>
    </cfRule>
  </conditionalFormatting>
  <conditionalFormatting sqref="G2:G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1">
    <dataValidation type="list" allowBlank="1" showInputMessage="1" showErrorMessage="1" sqref="J3">
      <formula1>$N$1:$O$1</formula1>
    </dataValidation>
  </dataValidation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E2" sqref="E2"/>
    </sheetView>
  </sheetViews>
  <sheetFormatPr defaultColWidth="102.7109375" defaultRowHeight="15" x14ac:dyDescent="0.25"/>
  <cols>
    <col min="1" max="1" width="29" bestFit="1" customWidth="1"/>
    <col min="2" max="2" width="16.42578125" customWidth="1"/>
    <col min="3" max="3" width="18.28515625" customWidth="1"/>
    <col min="4" max="5" width="14" customWidth="1"/>
    <col min="6" max="8" width="15.140625" hidden="1" customWidth="1"/>
    <col min="9" max="9" width="31.85546875" hidden="1" customWidth="1"/>
    <col min="10" max="10" width="10.140625" hidden="1" customWidth="1"/>
    <col min="11" max="11" width="6" customWidth="1"/>
    <col min="12" max="12" width="13.140625" bestFit="1" customWidth="1"/>
    <col min="13" max="13" width="55.5703125" bestFit="1" customWidth="1"/>
    <col min="14" max="14" width="21.5703125" bestFit="1" customWidth="1"/>
    <col min="15" max="15" width="7.5703125" customWidth="1"/>
    <col min="16" max="16" width="2.7109375" hidden="1" customWidth="1"/>
    <col min="17" max="17" width="0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4</v>
      </c>
      <c r="E1" s="22" t="s">
        <v>63</v>
      </c>
      <c r="F1" s="5" t="s">
        <v>38</v>
      </c>
      <c r="G1" s="2" t="s">
        <v>39</v>
      </c>
      <c r="H1" s="2" t="s">
        <v>40</v>
      </c>
      <c r="M1" s="34" t="s">
        <v>62</v>
      </c>
    </row>
    <row r="2" spans="1:19" x14ac:dyDescent="0.25">
      <c r="A2" s="25" t="s">
        <v>34</v>
      </c>
      <c r="B2" s="29">
        <v>12697.75</v>
      </c>
      <c r="C2" s="29">
        <v>14</v>
      </c>
      <c r="D2" s="29">
        <v>2</v>
      </c>
      <c r="E2" s="29">
        <v>5.48</v>
      </c>
      <c r="F2">
        <f>E2*B2</f>
        <v>69583.67</v>
      </c>
      <c r="G2">
        <f>C2*B2</f>
        <v>177768.5</v>
      </c>
      <c r="H2">
        <f>D2*B2</f>
        <v>25395.5</v>
      </c>
      <c r="I2" t="s">
        <v>6</v>
      </c>
      <c r="J2" s="55">
        <f>SUM(B2:B1207)</f>
        <v>12697.75</v>
      </c>
      <c r="K2" s="48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>E3*B3</f>
        <v>0</v>
      </c>
      <c r="G3">
        <f t="shared" ref="G3:G50" si="0">C3*B3</f>
        <v>0</v>
      </c>
      <c r="H3">
        <f t="shared" ref="H3:H50" si="1">D3*B3</f>
        <v>0</v>
      </c>
      <c r="I3" t="s">
        <v>7</v>
      </c>
      <c r="J3">
        <f>SUM(F2:F969)</f>
        <v>69583.67</v>
      </c>
      <c r="K3" s="48">
        <f t="shared" ref="K3:K50" si="2">IF(OR(AND(ISBLANK(A3),ISBLANK(B3),ISBLANK(C3),ISBLANK(D3),ISBLANK(E3)),AND(NOT(ISBLANK(A3)),NOT(ISBLANK(B3)),NOT(ISBLANK(C3)),NOT(ISBLANK(D3)),NOT(ISBLANK(E3)))),2,0)</f>
        <v>2</v>
      </c>
      <c r="L3" s="33" t="s">
        <v>11</v>
      </c>
      <c r="M3" s="23" t="s">
        <v>28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 s="29"/>
      <c r="F4">
        <f t="shared" ref="F4:F50" si="3">E4*B4</f>
        <v>0</v>
      </c>
      <c r="G4">
        <f t="shared" si="0"/>
        <v>0</v>
      </c>
      <c r="H4">
        <f t="shared" si="1"/>
        <v>0</v>
      </c>
      <c r="I4" t="s">
        <v>35</v>
      </c>
      <c r="J4">
        <f>IF(J2&gt;0,J3/J2,0)</f>
        <v>5.4799999999999995</v>
      </c>
      <c r="K4" s="48">
        <f t="shared" si="2"/>
        <v>2</v>
      </c>
      <c r="L4" s="33" t="s">
        <v>8</v>
      </c>
      <c r="M4" s="23" t="s">
        <v>29</v>
      </c>
      <c r="N4" s="24" t="s">
        <v>21</v>
      </c>
      <c r="P4">
        <f t="shared" ref="P4:P6" si="4">IF(N4="SI",1,0)</f>
        <v>0</v>
      </c>
    </row>
    <row r="5" spans="1:19" x14ac:dyDescent="0.25">
      <c r="A5" s="25"/>
      <c r="B5" s="29"/>
      <c r="C5" s="29"/>
      <c r="D5" s="29"/>
      <c r="E5" s="29"/>
      <c r="F5">
        <f t="shared" si="3"/>
        <v>0</v>
      </c>
      <c r="G5">
        <f t="shared" si="0"/>
        <v>0</v>
      </c>
      <c r="H5">
        <f t="shared" si="1"/>
        <v>0</v>
      </c>
      <c r="I5" t="s">
        <v>37</v>
      </c>
      <c r="J5">
        <f>SUM(G2:G969)</f>
        <v>177768.5</v>
      </c>
      <c r="K5" s="48">
        <f t="shared" si="2"/>
        <v>2</v>
      </c>
      <c r="L5" s="33" t="s">
        <v>9</v>
      </c>
      <c r="M5" s="23" t="s">
        <v>30</v>
      </c>
      <c r="N5" s="24" t="s">
        <v>20</v>
      </c>
      <c r="P5">
        <f t="shared" si="4"/>
        <v>1</v>
      </c>
    </row>
    <row r="6" spans="1:19" x14ac:dyDescent="0.25">
      <c r="A6" s="25"/>
      <c r="B6" s="29"/>
      <c r="C6" s="29"/>
      <c r="D6" s="29"/>
      <c r="E6" s="29"/>
      <c r="F6">
        <f t="shared" si="3"/>
        <v>0</v>
      </c>
      <c r="G6">
        <f t="shared" si="0"/>
        <v>0</v>
      </c>
      <c r="H6">
        <f t="shared" si="1"/>
        <v>0</v>
      </c>
      <c r="I6" t="s">
        <v>36</v>
      </c>
      <c r="J6">
        <f>IF(J2&gt;0,J5/J2,0)</f>
        <v>14</v>
      </c>
      <c r="K6" s="48">
        <f t="shared" si="2"/>
        <v>2</v>
      </c>
      <c r="L6" s="33" t="s">
        <v>10</v>
      </c>
      <c r="M6" s="23" t="s">
        <v>31</v>
      </c>
      <c r="N6" s="24" t="s">
        <v>21</v>
      </c>
      <c r="P6">
        <f t="shared" si="4"/>
        <v>0</v>
      </c>
    </row>
    <row r="7" spans="1:19" x14ac:dyDescent="0.25">
      <c r="A7" s="25"/>
      <c r="B7" s="29"/>
      <c r="C7" s="29"/>
      <c r="D7" s="29"/>
      <c r="E7" s="29"/>
      <c r="F7">
        <f t="shared" si="3"/>
        <v>0</v>
      </c>
      <c r="G7">
        <f t="shared" si="0"/>
        <v>0</v>
      </c>
      <c r="H7">
        <f t="shared" si="1"/>
        <v>0</v>
      </c>
      <c r="I7" t="s">
        <v>41</v>
      </c>
      <c r="J7">
        <f>SUM(H2:H971)</f>
        <v>25395.5</v>
      </c>
      <c r="K7" s="48">
        <f t="shared" si="2"/>
        <v>2</v>
      </c>
    </row>
    <row r="8" spans="1:19" x14ac:dyDescent="0.25">
      <c r="A8" s="25"/>
      <c r="B8" s="29"/>
      <c r="C8" s="29"/>
      <c r="D8" s="29"/>
      <c r="E8" s="29"/>
      <c r="F8">
        <f t="shared" si="3"/>
        <v>0</v>
      </c>
      <c r="G8">
        <f t="shared" si="0"/>
        <v>0</v>
      </c>
      <c r="H8">
        <f t="shared" si="1"/>
        <v>0</v>
      </c>
      <c r="I8" t="s">
        <v>42</v>
      </c>
      <c r="J8">
        <f>IF(J2&gt;0,J7/J2,0)</f>
        <v>2</v>
      </c>
      <c r="K8" s="48">
        <f t="shared" si="2"/>
        <v>2</v>
      </c>
    </row>
    <row r="9" spans="1:19" x14ac:dyDescent="0.25">
      <c r="A9" s="25"/>
      <c r="B9" s="29"/>
      <c r="C9" s="29"/>
      <c r="D9" s="29"/>
      <c r="E9" s="29"/>
      <c r="F9">
        <f t="shared" si="3"/>
        <v>0</v>
      </c>
      <c r="G9">
        <f t="shared" si="0"/>
        <v>0</v>
      </c>
      <c r="H9">
        <f t="shared" si="1"/>
        <v>0</v>
      </c>
      <c r="K9" s="48">
        <f t="shared" si="2"/>
        <v>2</v>
      </c>
    </row>
    <row r="10" spans="1:19" x14ac:dyDescent="0.25">
      <c r="A10" s="25"/>
      <c r="B10" s="29"/>
      <c r="C10" s="29"/>
      <c r="D10" s="29"/>
      <c r="E10" s="29"/>
      <c r="F10">
        <f t="shared" si="3"/>
        <v>0</v>
      </c>
      <c r="G10">
        <f t="shared" si="0"/>
        <v>0</v>
      </c>
      <c r="H10">
        <f t="shared" si="1"/>
        <v>0</v>
      </c>
      <c r="K10" s="48">
        <f t="shared" si="2"/>
        <v>2</v>
      </c>
    </row>
    <row r="11" spans="1:19" x14ac:dyDescent="0.25">
      <c r="A11" s="25"/>
      <c r="B11" s="29"/>
      <c r="C11" s="29"/>
      <c r="D11" s="29"/>
      <c r="E11" s="29"/>
      <c r="F11">
        <f t="shared" si="3"/>
        <v>0</v>
      </c>
      <c r="G11">
        <f t="shared" si="0"/>
        <v>0</v>
      </c>
      <c r="H11">
        <f t="shared" si="1"/>
        <v>0</v>
      </c>
      <c r="K11" s="48">
        <f t="shared" si="2"/>
        <v>2</v>
      </c>
    </row>
    <row r="12" spans="1:19" x14ac:dyDescent="0.25">
      <c r="A12" s="25"/>
      <c r="B12" s="29"/>
      <c r="C12" s="29"/>
      <c r="D12" s="29"/>
      <c r="E12" s="29"/>
      <c r="F12">
        <f t="shared" si="3"/>
        <v>0</v>
      </c>
      <c r="G12">
        <f t="shared" si="0"/>
        <v>0</v>
      </c>
      <c r="H12">
        <f t="shared" si="1"/>
        <v>0</v>
      </c>
      <c r="K12" s="48">
        <f t="shared" si="2"/>
        <v>2</v>
      </c>
    </row>
    <row r="13" spans="1:19" x14ac:dyDescent="0.25">
      <c r="A13" s="25"/>
      <c r="B13" s="29"/>
      <c r="C13" s="29"/>
      <c r="D13" s="29"/>
      <c r="E13" s="29"/>
      <c r="F13">
        <f t="shared" si="3"/>
        <v>0</v>
      </c>
      <c r="G13">
        <f t="shared" si="0"/>
        <v>0</v>
      </c>
      <c r="H13">
        <f t="shared" si="1"/>
        <v>0</v>
      </c>
      <c r="K13" s="48">
        <f t="shared" si="2"/>
        <v>2</v>
      </c>
    </row>
    <row r="14" spans="1:19" x14ac:dyDescent="0.25">
      <c r="A14" s="25"/>
      <c r="B14" s="29"/>
      <c r="C14" s="29"/>
      <c r="D14" s="29"/>
      <c r="E14" s="29"/>
      <c r="F14">
        <f t="shared" si="3"/>
        <v>0</v>
      </c>
      <c r="G14">
        <f t="shared" si="0"/>
        <v>0</v>
      </c>
      <c r="H14">
        <f t="shared" si="1"/>
        <v>0</v>
      </c>
      <c r="K14" s="48">
        <f t="shared" si="2"/>
        <v>2</v>
      </c>
    </row>
    <row r="15" spans="1:19" x14ac:dyDescent="0.25">
      <c r="A15" s="25"/>
      <c r="B15" s="29"/>
      <c r="C15" s="29"/>
      <c r="D15" s="29"/>
      <c r="E15" s="29"/>
      <c r="F15">
        <f t="shared" si="3"/>
        <v>0</v>
      </c>
      <c r="G15">
        <f t="shared" si="0"/>
        <v>0</v>
      </c>
      <c r="H15">
        <f t="shared" si="1"/>
        <v>0</v>
      </c>
      <c r="K15" s="48">
        <f t="shared" si="2"/>
        <v>2</v>
      </c>
    </row>
    <row r="16" spans="1:19" x14ac:dyDescent="0.25">
      <c r="A16" s="25"/>
      <c r="B16" s="29"/>
      <c r="C16" s="29"/>
      <c r="D16" s="29"/>
      <c r="E16" s="29"/>
      <c r="F16">
        <f t="shared" si="3"/>
        <v>0</v>
      </c>
      <c r="G16">
        <f t="shared" si="0"/>
        <v>0</v>
      </c>
      <c r="H16">
        <f t="shared" si="1"/>
        <v>0</v>
      </c>
      <c r="K16" s="48">
        <f t="shared" si="2"/>
        <v>2</v>
      </c>
    </row>
    <row r="17" spans="1:11" x14ac:dyDescent="0.25">
      <c r="A17" s="25"/>
      <c r="B17" s="29"/>
      <c r="C17" s="29"/>
      <c r="D17" s="29"/>
      <c r="E17" s="29"/>
      <c r="F17">
        <f t="shared" si="3"/>
        <v>0</v>
      </c>
      <c r="G17">
        <f t="shared" si="0"/>
        <v>0</v>
      </c>
      <c r="H17">
        <f t="shared" si="1"/>
        <v>0</v>
      </c>
      <c r="K17" s="48">
        <f t="shared" si="2"/>
        <v>2</v>
      </c>
    </row>
    <row r="18" spans="1:11" x14ac:dyDescent="0.25">
      <c r="A18" s="25"/>
      <c r="B18" s="29"/>
      <c r="C18" s="29"/>
      <c r="D18" s="29"/>
      <c r="E18" s="29"/>
      <c r="F18">
        <f t="shared" si="3"/>
        <v>0</v>
      </c>
      <c r="G18">
        <f t="shared" si="0"/>
        <v>0</v>
      </c>
      <c r="H18">
        <f t="shared" si="1"/>
        <v>0</v>
      </c>
      <c r="K18" s="48">
        <f t="shared" si="2"/>
        <v>2</v>
      </c>
    </row>
    <row r="19" spans="1:11" x14ac:dyDescent="0.25">
      <c r="A19" s="25"/>
      <c r="B19" s="29"/>
      <c r="C19" s="29"/>
      <c r="D19" s="29"/>
      <c r="E19" s="29"/>
      <c r="F19">
        <f t="shared" si="3"/>
        <v>0</v>
      </c>
      <c r="G19">
        <f t="shared" si="0"/>
        <v>0</v>
      </c>
      <c r="H19">
        <f t="shared" si="1"/>
        <v>0</v>
      </c>
      <c r="K19" s="48">
        <f t="shared" si="2"/>
        <v>2</v>
      </c>
    </row>
    <row r="20" spans="1:11" x14ac:dyDescent="0.25">
      <c r="A20" s="25"/>
      <c r="B20" s="29"/>
      <c r="C20" s="29"/>
      <c r="D20" s="29"/>
      <c r="E20" s="29"/>
      <c r="F20">
        <f t="shared" si="3"/>
        <v>0</v>
      </c>
      <c r="G20">
        <f t="shared" si="0"/>
        <v>0</v>
      </c>
      <c r="H20">
        <f t="shared" si="1"/>
        <v>0</v>
      </c>
      <c r="K20" s="48">
        <f t="shared" si="2"/>
        <v>2</v>
      </c>
    </row>
    <row r="21" spans="1:11" x14ac:dyDescent="0.25">
      <c r="A21" s="25"/>
      <c r="B21" s="29"/>
      <c r="C21" s="29"/>
      <c r="D21" s="29"/>
      <c r="E21" s="29"/>
      <c r="F21">
        <f t="shared" si="3"/>
        <v>0</v>
      </c>
      <c r="G21">
        <f t="shared" si="0"/>
        <v>0</v>
      </c>
      <c r="H21">
        <f t="shared" si="1"/>
        <v>0</v>
      </c>
      <c r="K21" s="48">
        <f t="shared" si="2"/>
        <v>2</v>
      </c>
    </row>
    <row r="22" spans="1:11" x14ac:dyDescent="0.25">
      <c r="A22" s="25"/>
      <c r="B22" s="29"/>
      <c r="C22" s="29"/>
      <c r="D22" s="29"/>
      <c r="E22" s="29"/>
      <c r="F22">
        <f t="shared" si="3"/>
        <v>0</v>
      </c>
      <c r="G22">
        <f t="shared" si="0"/>
        <v>0</v>
      </c>
      <c r="H22">
        <f t="shared" si="1"/>
        <v>0</v>
      </c>
      <c r="K22" s="48">
        <f t="shared" si="2"/>
        <v>2</v>
      </c>
    </row>
    <row r="23" spans="1:11" x14ac:dyDescent="0.25">
      <c r="A23" s="25"/>
      <c r="B23" s="29"/>
      <c r="C23" s="29"/>
      <c r="D23" s="29"/>
      <c r="E23" s="29"/>
      <c r="F23">
        <f t="shared" si="3"/>
        <v>0</v>
      </c>
      <c r="G23">
        <f t="shared" si="0"/>
        <v>0</v>
      </c>
      <c r="H23">
        <f t="shared" si="1"/>
        <v>0</v>
      </c>
      <c r="K23" s="48">
        <f t="shared" si="2"/>
        <v>2</v>
      </c>
    </row>
    <row r="24" spans="1:11" x14ac:dyDescent="0.25">
      <c r="A24" s="25"/>
      <c r="B24" s="29"/>
      <c r="C24" s="29"/>
      <c r="D24" s="29"/>
      <c r="E24" s="29"/>
      <c r="F24">
        <f t="shared" si="3"/>
        <v>0</v>
      </c>
      <c r="G24">
        <f t="shared" si="0"/>
        <v>0</v>
      </c>
      <c r="H24">
        <f t="shared" si="1"/>
        <v>0</v>
      </c>
      <c r="K24" s="48">
        <f t="shared" si="2"/>
        <v>2</v>
      </c>
    </row>
    <row r="25" spans="1:11" x14ac:dyDescent="0.25">
      <c r="A25" s="25"/>
      <c r="B25" s="29"/>
      <c r="C25" s="29"/>
      <c r="D25" s="29"/>
      <c r="E25" s="29"/>
      <c r="F25">
        <f t="shared" si="3"/>
        <v>0</v>
      </c>
      <c r="G25">
        <f t="shared" si="0"/>
        <v>0</v>
      </c>
      <c r="H25">
        <f t="shared" si="1"/>
        <v>0</v>
      </c>
      <c r="K25" s="48">
        <f t="shared" si="2"/>
        <v>2</v>
      </c>
    </row>
    <row r="26" spans="1:11" x14ac:dyDescent="0.25">
      <c r="A26" s="25"/>
      <c r="B26" s="29"/>
      <c r="C26" s="29"/>
      <c r="D26" s="29"/>
      <c r="E26" s="29"/>
      <c r="F26">
        <f t="shared" si="3"/>
        <v>0</v>
      </c>
      <c r="G26">
        <f t="shared" si="0"/>
        <v>0</v>
      </c>
      <c r="H26">
        <f t="shared" si="1"/>
        <v>0</v>
      </c>
      <c r="K26" s="48">
        <f t="shared" si="2"/>
        <v>2</v>
      </c>
    </row>
    <row r="27" spans="1:11" x14ac:dyDescent="0.25">
      <c r="A27" s="25"/>
      <c r="B27" s="29"/>
      <c r="C27" s="29"/>
      <c r="D27" s="29"/>
      <c r="E27" s="29"/>
      <c r="F27">
        <f t="shared" si="3"/>
        <v>0</v>
      </c>
      <c r="G27">
        <f t="shared" si="0"/>
        <v>0</v>
      </c>
      <c r="H27">
        <f t="shared" si="1"/>
        <v>0</v>
      </c>
      <c r="K27" s="48">
        <f t="shared" si="2"/>
        <v>2</v>
      </c>
    </row>
    <row r="28" spans="1:11" x14ac:dyDescent="0.25">
      <c r="A28" s="25"/>
      <c r="B28" s="29"/>
      <c r="C28" s="29"/>
      <c r="D28" s="29"/>
      <c r="E28" s="29"/>
      <c r="F28">
        <f t="shared" si="3"/>
        <v>0</v>
      </c>
      <c r="G28">
        <f t="shared" si="0"/>
        <v>0</v>
      </c>
      <c r="H28">
        <f t="shared" si="1"/>
        <v>0</v>
      </c>
      <c r="K28" s="48">
        <f t="shared" si="2"/>
        <v>2</v>
      </c>
    </row>
    <row r="29" spans="1:11" x14ac:dyDescent="0.25">
      <c r="A29" s="25"/>
      <c r="B29" s="29"/>
      <c r="C29" s="29"/>
      <c r="D29" s="29"/>
      <c r="E29" s="29"/>
      <c r="F29">
        <f t="shared" si="3"/>
        <v>0</v>
      </c>
      <c r="G29">
        <f t="shared" si="0"/>
        <v>0</v>
      </c>
      <c r="H29">
        <f t="shared" si="1"/>
        <v>0</v>
      </c>
      <c r="K29" s="48">
        <f t="shared" si="2"/>
        <v>2</v>
      </c>
    </row>
    <row r="30" spans="1:11" x14ac:dyDescent="0.25">
      <c r="A30" s="25"/>
      <c r="B30" s="29"/>
      <c r="C30" s="29"/>
      <c r="D30" s="29"/>
      <c r="E30" s="29"/>
      <c r="F30">
        <f t="shared" si="3"/>
        <v>0</v>
      </c>
      <c r="G30">
        <f t="shared" si="0"/>
        <v>0</v>
      </c>
      <c r="H30">
        <f t="shared" si="1"/>
        <v>0</v>
      </c>
      <c r="K30" s="48">
        <f t="shared" si="2"/>
        <v>2</v>
      </c>
    </row>
    <row r="31" spans="1:11" x14ac:dyDescent="0.25">
      <c r="A31" s="25"/>
      <c r="B31" s="29"/>
      <c r="C31" s="29"/>
      <c r="D31" s="29"/>
      <c r="E31" s="29"/>
      <c r="F31">
        <f t="shared" si="3"/>
        <v>0</v>
      </c>
      <c r="G31">
        <f t="shared" si="0"/>
        <v>0</v>
      </c>
      <c r="H31">
        <f t="shared" si="1"/>
        <v>0</v>
      </c>
      <c r="K31" s="48">
        <f t="shared" si="2"/>
        <v>2</v>
      </c>
    </row>
    <row r="32" spans="1:11" x14ac:dyDescent="0.25">
      <c r="A32" s="25"/>
      <c r="B32" s="29"/>
      <c r="C32" s="29"/>
      <c r="D32" s="29"/>
      <c r="E32" s="29"/>
      <c r="F32">
        <f t="shared" si="3"/>
        <v>0</v>
      </c>
      <c r="G32">
        <f t="shared" si="0"/>
        <v>0</v>
      </c>
      <c r="H32">
        <f t="shared" si="1"/>
        <v>0</v>
      </c>
      <c r="K32" s="48">
        <f t="shared" si="2"/>
        <v>2</v>
      </c>
    </row>
    <row r="33" spans="1:11" x14ac:dyDescent="0.25">
      <c r="A33" s="25"/>
      <c r="B33" s="29"/>
      <c r="C33" s="29"/>
      <c r="D33" s="29"/>
      <c r="E33" s="29"/>
      <c r="F33">
        <f t="shared" si="3"/>
        <v>0</v>
      </c>
      <c r="G33">
        <f t="shared" si="0"/>
        <v>0</v>
      </c>
      <c r="H33">
        <f t="shared" si="1"/>
        <v>0</v>
      </c>
      <c r="K33" s="48">
        <f t="shared" si="2"/>
        <v>2</v>
      </c>
    </row>
    <row r="34" spans="1:11" x14ac:dyDescent="0.25">
      <c r="A34" s="25"/>
      <c r="B34" s="29"/>
      <c r="C34" s="29"/>
      <c r="D34" s="29"/>
      <c r="E34" s="29"/>
      <c r="F34">
        <f t="shared" si="3"/>
        <v>0</v>
      </c>
      <c r="G34">
        <f t="shared" si="0"/>
        <v>0</v>
      </c>
      <c r="H34">
        <f t="shared" si="1"/>
        <v>0</v>
      </c>
      <c r="K34" s="48">
        <f t="shared" si="2"/>
        <v>2</v>
      </c>
    </row>
    <row r="35" spans="1:11" x14ac:dyDescent="0.25">
      <c r="A35" s="25"/>
      <c r="B35" s="29"/>
      <c r="C35" s="29"/>
      <c r="D35" s="29"/>
      <c r="E35" s="29"/>
      <c r="F35">
        <f t="shared" si="3"/>
        <v>0</v>
      </c>
      <c r="G35">
        <f t="shared" si="0"/>
        <v>0</v>
      </c>
      <c r="H35">
        <f t="shared" si="1"/>
        <v>0</v>
      </c>
      <c r="K35" s="48">
        <f t="shared" si="2"/>
        <v>2</v>
      </c>
    </row>
    <row r="36" spans="1:11" x14ac:dyDescent="0.25">
      <c r="A36" s="25"/>
      <c r="B36" s="29"/>
      <c r="C36" s="29"/>
      <c r="D36" s="29"/>
      <c r="E36" s="29"/>
      <c r="F36">
        <f t="shared" si="3"/>
        <v>0</v>
      </c>
      <c r="G36">
        <f t="shared" si="0"/>
        <v>0</v>
      </c>
      <c r="H36">
        <f t="shared" si="1"/>
        <v>0</v>
      </c>
      <c r="K36" s="48">
        <f t="shared" si="2"/>
        <v>2</v>
      </c>
    </row>
    <row r="37" spans="1:11" x14ac:dyDescent="0.25">
      <c r="A37" s="25"/>
      <c r="B37" s="29"/>
      <c r="C37" s="29"/>
      <c r="D37" s="29"/>
      <c r="E37" s="29"/>
      <c r="F37">
        <f t="shared" si="3"/>
        <v>0</v>
      </c>
      <c r="G37">
        <f t="shared" si="0"/>
        <v>0</v>
      </c>
      <c r="H37">
        <f t="shared" si="1"/>
        <v>0</v>
      </c>
      <c r="K37" s="48">
        <f t="shared" si="2"/>
        <v>2</v>
      </c>
    </row>
    <row r="38" spans="1:11" x14ac:dyDescent="0.25">
      <c r="A38" s="25"/>
      <c r="B38" s="29"/>
      <c r="C38" s="29"/>
      <c r="D38" s="29"/>
      <c r="E38" s="29"/>
      <c r="F38">
        <f t="shared" si="3"/>
        <v>0</v>
      </c>
      <c r="G38">
        <f t="shared" si="0"/>
        <v>0</v>
      </c>
      <c r="H38">
        <f t="shared" si="1"/>
        <v>0</v>
      </c>
      <c r="K38" s="48">
        <f t="shared" si="2"/>
        <v>2</v>
      </c>
    </row>
    <row r="39" spans="1:11" x14ac:dyDescent="0.25">
      <c r="A39" s="25"/>
      <c r="B39" s="29"/>
      <c r="C39" s="29"/>
      <c r="D39" s="29"/>
      <c r="E39" s="29"/>
      <c r="F39">
        <f t="shared" si="3"/>
        <v>0</v>
      </c>
      <c r="G39">
        <f t="shared" si="0"/>
        <v>0</v>
      </c>
      <c r="H39">
        <f t="shared" si="1"/>
        <v>0</v>
      </c>
      <c r="K39" s="48">
        <f t="shared" si="2"/>
        <v>2</v>
      </c>
    </row>
    <row r="40" spans="1:11" x14ac:dyDescent="0.25">
      <c r="A40" s="25"/>
      <c r="B40" s="29"/>
      <c r="C40" s="29"/>
      <c r="D40" s="29"/>
      <c r="E40" s="29"/>
      <c r="F40">
        <f t="shared" si="3"/>
        <v>0</v>
      </c>
      <c r="G40">
        <f t="shared" si="0"/>
        <v>0</v>
      </c>
      <c r="H40">
        <f t="shared" si="1"/>
        <v>0</v>
      </c>
      <c r="K40" s="48">
        <f t="shared" si="2"/>
        <v>2</v>
      </c>
    </row>
    <row r="41" spans="1:11" x14ac:dyDescent="0.25">
      <c r="A41" s="25"/>
      <c r="B41" s="29"/>
      <c r="C41" s="29"/>
      <c r="D41" s="29"/>
      <c r="E41" s="29"/>
      <c r="F41">
        <f t="shared" si="3"/>
        <v>0</v>
      </c>
      <c r="G41">
        <f t="shared" si="0"/>
        <v>0</v>
      </c>
      <c r="H41">
        <f t="shared" si="1"/>
        <v>0</v>
      </c>
      <c r="K41" s="48">
        <f t="shared" si="2"/>
        <v>2</v>
      </c>
    </row>
    <row r="42" spans="1:11" x14ac:dyDescent="0.25">
      <c r="A42" s="25"/>
      <c r="B42" s="29"/>
      <c r="C42" s="29"/>
      <c r="D42" s="29"/>
      <c r="E42" s="29"/>
      <c r="F42">
        <f t="shared" si="3"/>
        <v>0</v>
      </c>
      <c r="G42">
        <f t="shared" si="0"/>
        <v>0</v>
      </c>
      <c r="H42">
        <f t="shared" si="1"/>
        <v>0</v>
      </c>
      <c r="K42" s="48">
        <f t="shared" si="2"/>
        <v>2</v>
      </c>
    </row>
    <row r="43" spans="1:11" x14ac:dyDescent="0.25">
      <c r="A43" s="25"/>
      <c r="B43" s="29"/>
      <c r="C43" s="29"/>
      <c r="D43" s="29"/>
      <c r="E43" s="29"/>
      <c r="F43">
        <f t="shared" si="3"/>
        <v>0</v>
      </c>
      <c r="G43">
        <f t="shared" si="0"/>
        <v>0</v>
      </c>
      <c r="H43">
        <f t="shared" si="1"/>
        <v>0</v>
      </c>
      <c r="K43" s="48">
        <f t="shared" si="2"/>
        <v>2</v>
      </c>
    </row>
    <row r="44" spans="1:11" x14ac:dyDescent="0.25">
      <c r="A44" s="25"/>
      <c r="B44" s="29"/>
      <c r="C44" s="29"/>
      <c r="D44" s="29"/>
      <c r="E44" s="29"/>
      <c r="F44">
        <f t="shared" si="3"/>
        <v>0</v>
      </c>
      <c r="G44">
        <f t="shared" si="0"/>
        <v>0</v>
      </c>
      <c r="H44">
        <f t="shared" si="1"/>
        <v>0</v>
      </c>
      <c r="K44" s="48">
        <f t="shared" si="2"/>
        <v>2</v>
      </c>
    </row>
    <row r="45" spans="1:11" x14ac:dyDescent="0.25">
      <c r="A45" s="25"/>
      <c r="B45" s="29"/>
      <c r="C45" s="29"/>
      <c r="D45" s="29"/>
      <c r="E45" s="29"/>
      <c r="F45">
        <f t="shared" si="3"/>
        <v>0</v>
      </c>
      <c r="G45">
        <f t="shared" si="0"/>
        <v>0</v>
      </c>
      <c r="H45">
        <f t="shared" si="1"/>
        <v>0</v>
      </c>
      <c r="K45" s="48">
        <f t="shared" si="2"/>
        <v>2</v>
      </c>
    </row>
    <row r="46" spans="1:11" x14ac:dyDescent="0.25">
      <c r="A46" s="25"/>
      <c r="B46" s="29"/>
      <c r="C46" s="29"/>
      <c r="D46" s="29"/>
      <c r="E46" s="29"/>
      <c r="F46">
        <f t="shared" si="3"/>
        <v>0</v>
      </c>
      <c r="G46">
        <f t="shared" si="0"/>
        <v>0</v>
      </c>
      <c r="H46">
        <f t="shared" si="1"/>
        <v>0</v>
      </c>
      <c r="K46" s="48">
        <f t="shared" si="2"/>
        <v>2</v>
      </c>
    </row>
    <row r="47" spans="1:11" x14ac:dyDescent="0.25">
      <c r="A47" s="25"/>
      <c r="B47" s="29"/>
      <c r="C47" s="29"/>
      <c r="D47" s="29"/>
      <c r="E47" s="29"/>
      <c r="F47">
        <f t="shared" si="3"/>
        <v>0</v>
      </c>
      <c r="G47">
        <f t="shared" si="0"/>
        <v>0</v>
      </c>
      <c r="H47">
        <f t="shared" si="1"/>
        <v>0</v>
      </c>
      <c r="K47" s="48">
        <f t="shared" si="2"/>
        <v>2</v>
      </c>
    </row>
    <row r="48" spans="1:11" x14ac:dyDescent="0.25">
      <c r="A48" s="25"/>
      <c r="B48" s="29"/>
      <c r="C48" s="29"/>
      <c r="D48" s="29"/>
      <c r="E48" s="29"/>
      <c r="F48">
        <f t="shared" si="3"/>
        <v>0</v>
      </c>
      <c r="G48">
        <f t="shared" si="0"/>
        <v>0</v>
      </c>
      <c r="H48">
        <f t="shared" si="1"/>
        <v>0</v>
      </c>
      <c r="K48" s="48">
        <f t="shared" si="2"/>
        <v>2</v>
      </c>
    </row>
    <row r="49" spans="1:11" x14ac:dyDescent="0.25">
      <c r="A49" s="25"/>
      <c r="B49" s="29"/>
      <c r="C49" s="29"/>
      <c r="D49" s="29"/>
      <c r="E49" s="29"/>
      <c r="F49">
        <f t="shared" si="3"/>
        <v>0</v>
      </c>
      <c r="G49">
        <f t="shared" si="0"/>
        <v>0</v>
      </c>
      <c r="H49">
        <f t="shared" si="1"/>
        <v>0</v>
      </c>
      <c r="K49" s="48">
        <f t="shared" si="2"/>
        <v>2</v>
      </c>
    </row>
    <row r="50" spans="1:11" x14ac:dyDescent="0.25">
      <c r="A50" s="25"/>
      <c r="B50" s="29"/>
      <c r="C50" s="29"/>
      <c r="D50" s="29"/>
      <c r="E50" s="29"/>
      <c r="F50">
        <f t="shared" si="3"/>
        <v>0</v>
      </c>
      <c r="G50">
        <f t="shared" si="0"/>
        <v>0</v>
      </c>
      <c r="H50">
        <f t="shared" si="1"/>
        <v>0</v>
      </c>
      <c r="K50" s="48">
        <f t="shared" si="2"/>
        <v>2</v>
      </c>
    </row>
  </sheetData>
  <sheetProtection password="C1AA" sheet="1" objects="1" scenarios="1" selectLockedCells="1"/>
  <conditionalFormatting sqref="K2:K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3:N6">
      <formula1>$R$2:$S$2</formula1>
    </dataValidation>
    <dataValidation type="decimal" allowBlank="1" showInputMessage="1" showErrorMessage="1" error="DEVE ESSERE INSERITO UN VALORE TRA 1 E 28" sqref="C1014:D1187">
      <formula1>0</formula1>
      <formula2>28</formula2>
    </dataValidation>
    <dataValidation type="decimal" allowBlank="1" showInputMessage="1" showErrorMessage="1" error="DEVE ESSERE INSERITO UN VALORE TRA 0 E 28" sqref="C2:D1013">
      <formula1>0</formula1>
      <formula2>28</formula2>
    </dataValidation>
  </dataValidation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3" sqref="N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18.7109375" hidden="1" customWidth="1"/>
    <col min="8" max="8" width="12" hidden="1" customWidth="1"/>
    <col min="9" max="9" width="31.85546875" hidden="1" customWidth="1"/>
    <col min="10" max="10" width="12" hidden="1" customWidth="1"/>
    <col min="11" max="11" width="9.85546875" customWidth="1"/>
    <col min="12" max="12" width="13.140625" bestFit="1" customWidth="1"/>
    <col min="13" max="13" width="46.7109375" bestFit="1" customWidth="1"/>
    <col min="14" max="14" width="21.5703125" bestFit="1" customWidth="1"/>
    <col min="15" max="15" width="16.710937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3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G1" s="6" t="s">
        <v>40</v>
      </c>
      <c r="M1" s="34" t="s">
        <v>66</v>
      </c>
    </row>
    <row r="2" spans="1:19" x14ac:dyDescent="0.25">
      <c r="A2" s="25" t="s">
        <v>34</v>
      </c>
      <c r="B2" s="29">
        <v>22423.52</v>
      </c>
      <c r="C2" s="29">
        <v>14</v>
      </c>
      <c r="D2" s="29">
        <v>3.25</v>
      </c>
      <c r="E2">
        <f>D2*B2</f>
        <v>72876.44</v>
      </c>
      <c r="F2">
        <f>B2*C2</f>
        <v>313929.28000000003</v>
      </c>
      <c r="G2">
        <f>C2*B2</f>
        <v>313929.28000000003</v>
      </c>
      <c r="H2">
        <f t="shared" ref="H2:H50" si="0">D2*B2</f>
        <v>72876.44</v>
      </c>
      <c r="I2" t="s">
        <v>6</v>
      </c>
      <c r="J2">
        <f>SUM(B2:B1207)</f>
        <v>22423.52</v>
      </c>
      <c r="K2" s="48">
        <f>IF(OR(AND(ISBLANK(A2),ISBLANK(B2),ISBLANK(C2),ISBLANK(D2)),AND(NOT(ISBLANK(A2)),NOT(ISBLANK(B2)),NOT(ISBLANK(C2)),NOT(ISBLANK(D2)))),2,0)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>
        <f t="shared" ref="E3:E50" si="1">D3*B3</f>
        <v>0</v>
      </c>
      <c r="F3">
        <f t="shared" ref="F3:F50" si="2">B3*C3</f>
        <v>0</v>
      </c>
      <c r="G3">
        <f t="shared" ref="G3:G50" si="3">C3*B3</f>
        <v>0</v>
      </c>
      <c r="H3">
        <f t="shared" si="0"/>
        <v>0</v>
      </c>
      <c r="I3" t="s">
        <v>7</v>
      </c>
      <c r="J3">
        <f>SUM(E2:E969)</f>
        <v>72876.44</v>
      </c>
      <c r="K3" s="48">
        <f t="shared" ref="K3:K50" si="4">IF(OR(AND(ISBLANK(A3),ISBLANK(B3),ISBLANK(C3),ISBLANK(D3)),AND(NOT(ISBLANK(A3)),NOT(ISBLANK(B3)),NOT(ISBLANK(C3)),NOT(ISBLANK(D3)))),2,0)</f>
        <v>2</v>
      </c>
      <c r="L3" s="33" t="s">
        <v>8</v>
      </c>
      <c r="M3" s="23" t="s">
        <v>29</v>
      </c>
      <c r="N3" s="24" t="s">
        <v>21</v>
      </c>
      <c r="P3">
        <f>IF(N3="SI",1,0)</f>
        <v>0</v>
      </c>
    </row>
    <row r="4" spans="1:19" x14ac:dyDescent="0.25">
      <c r="A4" s="25"/>
      <c r="B4" s="29"/>
      <c r="C4" s="29"/>
      <c r="D4" s="29"/>
      <c r="E4">
        <f t="shared" si="1"/>
        <v>0</v>
      </c>
      <c r="F4">
        <f t="shared" si="2"/>
        <v>0</v>
      </c>
      <c r="G4">
        <f t="shared" si="3"/>
        <v>0</v>
      </c>
      <c r="H4">
        <f t="shared" si="0"/>
        <v>0</v>
      </c>
      <c r="I4" t="s">
        <v>35</v>
      </c>
      <c r="J4">
        <f>IF(J2&gt;0,J3/J2,0)</f>
        <v>3.25</v>
      </c>
      <c r="K4" s="48">
        <f t="shared" si="4"/>
        <v>2</v>
      </c>
      <c r="L4" s="33" t="s">
        <v>12</v>
      </c>
      <c r="M4" s="23" t="s">
        <v>44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>
        <f t="shared" si="1"/>
        <v>0</v>
      </c>
      <c r="F5">
        <f t="shared" si="2"/>
        <v>0</v>
      </c>
      <c r="G5">
        <f t="shared" si="3"/>
        <v>0</v>
      </c>
      <c r="H5">
        <f t="shared" si="0"/>
        <v>0</v>
      </c>
      <c r="I5" t="s">
        <v>37</v>
      </c>
      <c r="J5">
        <f>SUM(F2:F969)</f>
        <v>313929.28000000003</v>
      </c>
      <c r="K5" s="48">
        <f t="shared" si="4"/>
        <v>2</v>
      </c>
      <c r="L5" s="33" t="s">
        <v>13</v>
      </c>
      <c r="M5" s="23" t="s">
        <v>45</v>
      </c>
      <c r="N5" s="24" t="s">
        <v>21</v>
      </c>
      <c r="P5">
        <f t="shared" si="5"/>
        <v>0</v>
      </c>
    </row>
    <row r="6" spans="1:19" x14ac:dyDescent="0.25">
      <c r="A6" s="25"/>
      <c r="B6" s="29"/>
      <c r="C6" s="29"/>
      <c r="D6" s="29"/>
      <c r="E6">
        <f t="shared" si="1"/>
        <v>0</v>
      </c>
      <c r="F6">
        <f t="shared" si="2"/>
        <v>0</v>
      </c>
      <c r="G6">
        <f t="shared" si="3"/>
        <v>0</v>
      </c>
      <c r="H6">
        <f t="shared" si="0"/>
        <v>0</v>
      </c>
      <c r="I6" t="s">
        <v>36</v>
      </c>
      <c r="J6">
        <f>IF(J2&gt;0,J5/J2,0)</f>
        <v>14.000000000000002</v>
      </c>
      <c r="K6" s="48">
        <f t="shared" si="4"/>
        <v>2</v>
      </c>
      <c r="L6" s="4"/>
      <c r="M6" s="4"/>
    </row>
    <row r="7" spans="1:19" x14ac:dyDescent="0.25">
      <c r="A7" s="25"/>
      <c r="B7" s="29"/>
      <c r="C7" s="29"/>
      <c r="D7" s="29"/>
      <c r="E7">
        <f t="shared" si="1"/>
        <v>0</v>
      </c>
      <c r="F7">
        <f t="shared" si="2"/>
        <v>0</v>
      </c>
      <c r="G7">
        <f t="shared" si="3"/>
        <v>0</v>
      </c>
      <c r="H7">
        <f t="shared" si="0"/>
        <v>0</v>
      </c>
      <c r="I7" t="s">
        <v>41</v>
      </c>
      <c r="J7">
        <f>SUM(G2:G971)</f>
        <v>313929.28000000003</v>
      </c>
      <c r="K7" s="48">
        <f t="shared" si="4"/>
        <v>2</v>
      </c>
    </row>
    <row r="8" spans="1:19" x14ac:dyDescent="0.25">
      <c r="A8" s="25"/>
      <c r="B8" s="29"/>
      <c r="C8" s="29"/>
      <c r="D8" s="29"/>
      <c r="E8">
        <f t="shared" si="1"/>
        <v>0</v>
      </c>
      <c r="F8">
        <f t="shared" si="2"/>
        <v>0</v>
      </c>
      <c r="G8">
        <f t="shared" si="3"/>
        <v>0</v>
      </c>
      <c r="H8">
        <f t="shared" si="0"/>
        <v>0</v>
      </c>
      <c r="I8" t="s">
        <v>42</v>
      </c>
      <c r="J8">
        <f>IF(J2&gt;0,J7/J2,0)</f>
        <v>14.000000000000002</v>
      </c>
      <c r="K8" s="48">
        <f t="shared" si="4"/>
        <v>2</v>
      </c>
    </row>
    <row r="9" spans="1:19" x14ac:dyDescent="0.25">
      <c r="A9" s="25"/>
      <c r="B9" s="29"/>
      <c r="C9" s="29"/>
      <c r="D9" s="29"/>
      <c r="E9">
        <f t="shared" si="1"/>
        <v>0</v>
      </c>
      <c r="F9">
        <f t="shared" si="2"/>
        <v>0</v>
      </c>
      <c r="G9">
        <f t="shared" si="3"/>
        <v>0</v>
      </c>
      <c r="H9">
        <f t="shared" si="0"/>
        <v>0</v>
      </c>
      <c r="K9" s="48">
        <f t="shared" si="4"/>
        <v>2</v>
      </c>
    </row>
    <row r="10" spans="1:19" x14ac:dyDescent="0.25">
      <c r="A10" s="25"/>
      <c r="B10" s="29"/>
      <c r="C10" s="29"/>
      <c r="D10" s="29"/>
      <c r="E10">
        <f t="shared" si="1"/>
        <v>0</v>
      </c>
      <c r="F10">
        <f t="shared" si="2"/>
        <v>0</v>
      </c>
      <c r="G10">
        <f t="shared" si="3"/>
        <v>0</v>
      </c>
      <c r="H10">
        <f t="shared" si="0"/>
        <v>0</v>
      </c>
      <c r="K10" s="48">
        <f t="shared" si="4"/>
        <v>2</v>
      </c>
    </row>
    <row r="11" spans="1:19" x14ac:dyDescent="0.25">
      <c r="A11" s="25"/>
      <c r="B11" s="29"/>
      <c r="C11" s="29"/>
      <c r="D11" s="29"/>
      <c r="E11">
        <f t="shared" si="1"/>
        <v>0</v>
      </c>
      <c r="F11">
        <f t="shared" si="2"/>
        <v>0</v>
      </c>
      <c r="G11">
        <f t="shared" si="3"/>
        <v>0</v>
      </c>
      <c r="H11">
        <f t="shared" si="0"/>
        <v>0</v>
      </c>
      <c r="K11" s="48">
        <f t="shared" si="4"/>
        <v>2</v>
      </c>
    </row>
    <row r="12" spans="1:19" x14ac:dyDescent="0.25">
      <c r="A12" s="25"/>
      <c r="B12" s="29"/>
      <c r="C12" s="29"/>
      <c r="D12" s="29"/>
      <c r="E12">
        <f t="shared" si="1"/>
        <v>0</v>
      </c>
      <c r="F12">
        <f t="shared" si="2"/>
        <v>0</v>
      </c>
      <c r="G12">
        <f t="shared" si="3"/>
        <v>0</v>
      </c>
      <c r="H12">
        <f t="shared" si="0"/>
        <v>0</v>
      </c>
      <c r="K12" s="48">
        <f t="shared" si="4"/>
        <v>2</v>
      </c>
    </row>
    <row r="13" spans="1:19" x14ac:dyDescent="0.25">
      <c r="A13" s="25"/>
      <c r="B13" s="29"/>
      <c r="C13" s="29"/>
      <c r="D13" s="29"/>
      <c r="E13">
        <f t="shared" si="1"/>
        <v>0</v>
      </c>
      <c r="F13">
        <f t="shared" si="2"/>
        <v>0</v>
      </c>
      <c r="G13">
        <f t="shared" si="3"/>
        <v>0</v>
      </c>
      <c r="H13">
        <f t="shared" si="0"/>
        <v>0</v>
      </c>
      <c r="K13" s="48">
        <f t="shared" si="4"/>
        <v>2</v>
      </c>
    </row>
    <row r="14" spans="1:19" x14ac:dyDescent="0.25">
      <c r="A14" s="25"/>
      <c r="B14" s="29"/>
      <c r="C14" s="29"/>
      <c r="D14" s="29"/>
      <c r="E14">
        <f t="shared" si="1"/>
        <v>0</v>
      </c>
      <c r="F14">
        <f t="shared" si="2"/>
        <v>0</v>
      </c>
      <c r="G14">
        <f t="shared" si="3"/>
        <v>0</v>
      </c>
      <c r="H14">
        <f t="shared" si="0"/>
        <v>0</v>
      </c>
      <c r="K14" s="48">
        <f t="shared" si="4"/>
        <v>2</v>
      </c>
    </row>
    <row r="15" spans="1:19" x14ac:dyDescent="0.25">
      <c r="A15" s="25"/>
      <c r="B15" s="29"/>
      <c r="C15" s="29"/>
      <c r="D15" s="29"/>
      <c r="E15">
        <f t="shared" si="1"/>
        <v>0</v>
      </c>
      <c r="F15">
        <f t="shared" si="2"/>
        <v>0</v>
      </c>
      <c r="G15">
        <f t="shared" si="3"/>
        <v>0</v>
      </c>
      <c r="H15">
        <f t="shared" si="0"/>
        <v>0</v>
      </c>
      <c r="K15" s="48">
        <f t="shared" si="4"/>
        <v>2</v>
      </c>
    </row>
    <row r="16" spans="1:19" x14ac:dyDescent="0.25">
      <c r="A16" s="25"/>
      <c r="B16" s="29"/>
      <c r="C16" s="29"/>
      <c r="D16" s="29"/>
      <c r="E16">
        <f t="shared" si="1"/>
        <v>0</v>
      </c>
      <c r="F16">
        <f t="shared" si="2"/>
        <v>0</v>
      </c>
      <c r="G16">
        <f t="shared" si="3"/>
        <v>0</v>
      </c>
      <c r="H16">
        <f t="shared" si="0"/>
        <v>0</v>
      </c>
      <c r="K16" s="48">
        <f t="shared" si="4"/>
        <v>2</v>
      </c>
    </row>
    <row r="17" spans="1:11" x14ac:dyDescent="0.25">
      <c r="A17" s="25"/>
      <c r="B17" s="29"/>
      <c r="C17" s="29"/>
      <c r="D17" s="29"/>
      <c r="E17">
        <f t="shared" si="1"/>
        <v>0</v>
      </c>
      <c r="F17">
        <f t="shared" si="2"/>
        <v>0</v>
      </c>
      <c r="G17">
        <f t="shared" si="3"/>
        <v>0</v>
      </c>
      <c r="H17">
        <f t="shared" si="0"/>
        <v>0</v>
      </c>
      <c r="K17" s="48">
        <f t="shared" si="4"/>
        <v>2</v>
      </c>
    </row>
    <row r="18" spans="1:11" x14ac:dyDescent="0.25">
      <c r="A18" s="25"/>
      <c r="B18" s="29"/>
      <c r="C18" s="29"/>
      <c r="D18" s="29"/>
      <c r="E18">
        <f t="shared" si="1"/>
        <v>0</v>
      </c>
      <c r="F18">
        <f t="shared" si="2"/>
        <v>0</v>
      </c>
      <c r="G18">
        <f t="shared" si="3"/>
        <v>0</v>
      </c>
      <c r="H18">
        <f t="shared" si="0"/>
        <v>0</v>
      </c>
      <c r="K18" s="48">
        <f t="shared" si="4"/>
        <v>2</v>
      </c>
    </row>
    <row r="19" spans="1:11" x14ac:dyDescent="0.25">
      <c r="A19" s="25"/>
      <c r="B19" s="29"/>
      <c r="C19" s="29"/>
      <c r="D19" s="29"/>
      <c r="E19">
        <f t="shared" si="1"/>
        <v>0</v>
      </c>
      <c r="F19">
        <f t="shared" si="2"/>
        <v>0</v>
      </c>
      <c r="G19">
        <f t="shared" si="3"/>
        <v>0</v>
      </c>
      <c r="H19">
        <f t="shared" si="0"/>
        <v>0</v>
      </c>
      <c r="K19" s="48">
        <f t="shared" si="4"/>
        <v>2</v>
      </c>
    </row>
    <row r="20" spans="1:11" x14ac:dyDescent="0.25">
      <c r="A20" s="25"/>
      <c r="B20" s="29"/>
      <c r="C20" s="29"/>
      <c r="D20" s="29"/>
      <c r="E20">
        <f t="shared" si="1"/>
        <v>0</v>
      </c>
      <c r="F20">
        <f t="shared" si="2"/>
        <v>0</v>
      </c>
      <c r="G20">
        <f t="shared" si="3"/>
        <v>0</v>
      </c>
      <c r="H20">
        <f t="shared" si="0"/>
        <v>0</v>
      </c>
      <c r="K20" s="48">
        <f t="shared" si="4"/>
        <v>2</v>
      </c>
    </row>
    <row r="21" spans="1:11" x14ac:dyDescent="0.25">
      <c r="A21" s="25"/>
      <c r="B21" s="29"/>
      <c r="C21" s="29"/>
      <c r="D21" s="29"/>
      <c r="E21">
        <f t="shared" si="1"/>
        <v>0</v>
      </c>
      <c r="F21">
        <f t="shared" si="2"/>
        <v>0</v>
      </c>
      <c r="G21">
        <f t="shared" si="3"/>
        <v>0</v>
      </c>
      <c r="H21">
        <f t="shared" si="0"/>
        <v>0</v>
      </c>
      <c r="K21" s="48">
        <f t="shared" si="4"/>
        <v>2</v>
      </c>
    </row>
    <row r="22" spans="1:11" x14ac:dyDescent="0.25">
      <c r="A22" s="25"/>
      <c r="B22" s="29"/>
      <c r="C22" s="29"/>
      <c r="D22" s="29"/>
      <c r="E22">
        <f t="shared" si="1"/>
        <v>0</v>
      </c>
      <c r="F22">
        <f t="shared" si="2"/>
        <v>0</v>
      </c>
      <c r="G22">
        <f t="shared" si="3"/>
        <v>0</v>
      </c>
      <c r="H22">
        <f t="shared" si="0"/>
        <v>0</v>
      </c>
      <c r="K22" s="48">
        <f t="shared" si="4"/>
        <v>2</v>
      </c>
    </row>
    <row r="23" spans="1:11" x14ac:dyDescent="0.25">
      <c r="A23" s="25"/>
      <c r="B23" s="29"/>
      <c r="C23" s="29"/>
      <c r="D23" s="29"/>
      <c r="E23">
        <f t="shared" si="1"/>
        <v>0</v>
      </c>
      <c r="F23">
        <f t="shared" si="2"/>
        <v>0</v>
      </c>
      <c r="G23">
        <f t="shared" si="3"/>
        <v>0</v>
      </c>
      <c r="H23">
        <f t="shared" si="0"/>
        <v>0</v>
      </c>
      <c r="K23" s="48">
        <f t="shared" si="4"/>
        <v>2</v>
      </c>
    </row>
    <row r="24" spans="1:11" x14ac:dyDescent="0.25">
      <c r="A24" s="25"/>
      <c r="B24" s="29"/>
      <c r="C24" s="29"/>
      <c r="D24" s="29"/>
      <c r="E24">
        <f t="shared" si="1"/>
        <v>0</v>
      </c>
      <c r="F24">
        <f t="shared" si="2"/>
        <v>0</v>
      </c>
      <c r="G24">
        <f t="shared" si="3"/>
        <v>0</v>
      </c>
      <c r="H24">
        <f t="shared" si="0"/>
        <v>0</v>
      </c>
      <c r="K24" s="48">
        <f t="shared" si="4"/>
        <v>2</v>
      </c>
    </row>
    <row r="25" spans="1:11" x14ac:dyDescent="0.25">
      <c r="A25" s="25"/>
      <c r="B25" s="29"/>
      <c r="C25" s="29"/>
      <c r="D25" s="29"/>
      <c r="E25">
        <f t="shared" si="1"/>
        <v>0</v>
      </c>
      <c r="F25">
        <f t="shared" si="2"/>
        <v>0</v>
      </c>
      <c r="G25">
        <f t="shared" si="3"/>
        <v>0</v>
      </c>
      <c r="H25">
        <f t="shared" si="0"/>
        <v>0</v>
      </c>
      <c r="K25" s="48">
        <f t="shared" si="4"/>
        <v>2</v>
      </c>
    </row>
    <row r="26" spans="1:11" x14ac:dyDescent="0.25">
      <c r="A26" s="25"/>
      <c r="B26" s="29"/>
      <c r="C26" s="29"/>
      <c r="D26" s="29"/>
      <c r="E26">
        <f t="shared" si="1"/>
        <v>0</v>
      </c>
      <c r="F26">
        <f t="shared" si="2"/>
        <v>0</v>
      </c>
      <c r="G26">
        <f t="shared" si="3"/>
        <v>0</v>
      </c>
      <c r="H26">
        <f t="shared" si="0"/>
        <v>0</v>
      </c>
      <c r="K26" s="48">
        <f t="shared" si="4"/>
        <v>2</v>
      </c>
    </row>
    <row r="27" spans="1:11" x14ac:dyDescent="0.25">
      <c r="A27" s="25"/>
      <c r="B27" s="29"/>
      <c r="C27" s="29"/>
      <c r="D27" s="29"/>
      <c r="E27">
        <f t="shared" si="1"/>
        <v>0</v>
      </c>
      <c r="F27">
        <f t="shared" si="2"/>
        <v>0</v>
      </c>
      <c r="G27">
        <f t="shared" si="3"/>
        <v>0</v>
      </c>
      <c r="H27">
        <f t="shared" si="0"/>
        <v>0</v>
      </c>
      <c r="K27" s="48">
        <f t="shared" si="4"/>
        <v>2</v>
      </c>
    </row>
    <row r="28" spans="1:11" x14ac:dyDescent="0.25">
      <c r="A28" s="25"/>
      <c r="B28" s="29"/>
      <c r="C28" s="29"/>
      <c r="D28" s="29"/>
      <c r="E28">
        <f t="shared" si="1"/>
        <v>0</v>
      </c>
      <c r="F28">
        <f t="shared" si="2"/>
        <v>0</v>
      </c>
      <c r="G28">
        <f t="shared" si="3"/>
        <v>0</v>
      </c>
      <c r="H28">
        <f t="shared" si="0"/>
        <v>0</v>
      </c>
      <c r="K28" s="48">
        <f t="shared" si="4"/>
        <v>2</v>
      </c>
    </row>
    <row r="29" spans="1:11" x14ac:dyDescent="0.25">
      <c r="A29" s="25"/>
      <c r="B29" s="29"/>
      <c r="C29" s="29"/>
      <c r="D29" s="29"/>
      <c r="E29">
        <f t="shared" si="1"/>
        <v>0</v>
      </c>
      <c r="F29">
        <f t="shared" si="2"/>
        <v>0</v>
      </c>
      <c r="G29">
        <f t="shared" si="3"/>
        <v>0</v>
      </c>
      <c r="H29">
        <f t="shared" si="0"/>
        <v>0</v>
      </c>
      <c r="K29" s="48">
        <f t="shared" si="4"/>
        <v>2</v>
      </c>
    </row>
    <row r="30" spans="1:11" x14ac:dyDescent="0.25">
      <c r="A30" s="25"/>
      <c r="B30" s="29"/>
      <c r="C30" s="29"/>
      <c r="D30" s="29"/>
      <c r="E30">
        <f t="shared" si="1"/>
        <v>0</v>
      </c>
      <c r="F30">
        <f t="shared" si="2"/>
        <v>0</v>
      </c>
      <c r="G30">
        <f t="shared" si="3"/>
        <v>0</v>
      </c>
      <c r="H30">
        <f t="shared" si="0"/>
        <v>0</v>
      </c>
      <c r="K30" s="48">
        <f t="shared" si="4"/>
        <v>2</v>
      </c>
    </row>
    <row r="31" spans="1:11" x14ac:dyDescent="0.25">
      <c r="A31" s="25"/>
      <c r="B31" s="29"/>
      <c r="C31" s="29"/>
      <c r="D31" s="29"/>
      <c r="E31">
        <f t="shared" si="1"/>
        <v>0</v>
      </c>
      <c r="F31">
        <f t="shared" si="2"/>
        <v>0</v>
      </c>
      <c r="G31">
        <f t="shared" si="3"/>
        <v>0</v>
      </c>
      <c r="H31">
        <f t="shared" si="0"/>
        <v>0</v>
      </c>
      <c r="K31" s="48">
        <f t="shared" si="4"/>
        <v>2</v>
      </c>
    </row>
    <row r="32" spans="1:11" x14ac:dyDescent="0.25">
      <c r="A32" s="25"/>
      <c r="B32" s="29"/>
      <c r="C32" s="29"/>
      <c r="D32" s="29"/>
      <c r="E32">
        <f t="shared" si="1"/>
        <v>0</v>
      </c>
      <c r="F32">
        <f t="shared" si="2"/>
        <v>0</v>
      </c>
      <c r="G32">
        <f t="shared" si="3"/>
        <v>0</v>
      </c>
      <c r="H32">
        <f t="shared" si="0"/>
        <v>0</v>
      </c>
      <c r="K32" s="48">
        <f t="shared" si="4"/>
        <v>2</v>
      </c>
    </row>
    <row r="33" spans="1:11" x14ac:dyDescent="0.25">
      <c r="A33" s="25"/>
      <c r="B33" s="29"/>
      <c r="C33" s="29"/>
      <c r="D33" s="29"/>
      <c r="E33">
        <f t="shared" si="1"/>
        <v>0</v>
      </c>
      <c r="F33">
        <f t="shared" si="2"/>
        <v>0</v>
      </c>
      <c r="G33">
        <f t="shared" si="3"/>
        <v>0</v>
      </c>
      <c r="H33">
        <f t="shared" si="0"/>
        <v>0</v>
      </c>
      <c r="K33" s="48">
        <f t="shared" si="4"/>
        <v>2</v>
      </c>
    </row>
    <row r="34" spans="1:11" x14ac:dyDescent="0.25">
      <c r="A34" s="25"/>
      <c r="B34" s="29"/>
      <c r="C34" s="29"/>
      <c r="D34" s="29"/>
      <c r="E34">
        <f t="shared" si="1"/>
        <v>0</v>
      </c>
      <c r="F34">
        <f t="shared" si="2"/>
        <v>0</v>
      </c>
      <c r="G34">
        <f t="shared" si="3"/>
        <v>0</v>
      </c>
      <c r="H34">
        <f t="shared" si="0"/>
        <v>0</v>
      </c>
      <c r="K34" s="48">
        <f t="shared" si="4"/>
        <v>2</v>
      </c>
    </row>
    <row r="35" spans="1:11" x14ac:dyDescent="0.25">
      <c r="A35" s="25"/>
      <c r="B35" s="29"/>
      <c r="C35" s="29"/>
      <c r="D35" s="29"/>
      <c r="E35">
        <f t="shared" si="1"/>
        <v>0</v>
      </c>
      <c r="F35">
        <f t="shared" si="2"/>
        <v>0</v>
      </c>
      <c r="G35">
        <f t="shared" si="3"/>
        <v>0</v>
      </c>
      <c r="H35">
        <f t="shared" si="0"/>
        <v>0</v>
      </c>
      <c r="K35" s="48">
        <f t="shared" si="4"/>
        <v>2</v>
      </c>
    </row>
    <row r="36" spans="1:11" x14ac:dyDescent="0.25">
      <c r="A36" s="25"/>
      <c r="B36" s="29"/>
      <c r="C36" s="29"/>
      <c r="D36" s="29"/>
      <c r="E36">
        <f t="shared" si="1"/>
        <v>0</v>
      </c>
      <c r="F36">
        <f t="shared" si="2"/>
        <v>0</v>
      </c>
      <c r="G36">
        <f t="shared" si="3"/>
        <v>0</v>
      </c>
      <c r="H36">
        <f t="shared" si="0"/>
        <v>0</v>
      </c>
      <c r="K36" s="48">
        <f t="shared" si="4"/>
        <v>2</v>
      </c>
    </row>
    <row r="37" spans="1:11" x14ac:dyDescent="0.25">
      <c r="A37" s="25"/>
      <c r="B37" s="29"/>
      <c r="C37" s="29"/>
      <c r="D37" s="29"/>
      <c r="E37">
        <f t="shared" si="1"/>
        <v>0</v>
      </c>
      <c r="F37">
        <f t="shared" si="2"/>
        <v>0</v>
      </c>
      <c r="G37">
        <f t="shared" si="3"/>
        <v>0</v>
      </c>
      <c r="H37">
        <f t="shared" si="0"/>
        <v>0</v>
      </c>
      <c r="K37" s="48">
        <f t="shared" si="4"/>
        <v>2</v>
      </c>
    </row>
    <row r="38" spans="1:11" x14ac:dyDescent="0.25">
      <c r="A38" s="25"/>
      <c r="B38" s="29"/>
      <c r="C38" s="29"/>
      <c r="D38" s="29"/>
      <c r="E38">
        <f t="shared" si="1"/>
        <v>0</v>
      </c>
      <c r="F38">
        <f t="shared" si="2"/>
        <v>0</v>
      </c>
      <c r="G38">
        <f t="shared" si="3"/>
        <v>0</v>
      </c>
      <c r="H38">
        <f t="shared" si="0"/>
        <v>0</v>
      </c>
      <c r="K38" s="48">
        <f t="shared" si="4"/>
        <v>2</v>
      </c>
    </row>
    <row r="39" spans="1:11" x14ac:dyDescent="0.25">
      <c r="A39" s="25"/>
      <c r="B39" s="29"/>
      <c r="C39" s="29"/>
      <c r="D39" s="29"/>
      <c r="E39">
        <f t="shared" si="1"/>
        <v>0</v>
      </c>
      <c r="F39">
        <f t="shared" si="2"/>
        <v>0</v>
      </c>
      <c r="G39">
        <f t="shared" si="3"/>
        <v>0</v>
      </c>
      <c r="H39">
        <f t="shared" si="0"/>
        <v>0</v>
      </c>
      <c r="K39" s="48">
        <f t="shared" si="4"/>
        <v>2</v>
      </c>
    </row>
    <row r="40" spans="1:11" x14ac:dyDescent="0.25">
      <c r="A40" s="25"/>
      <c r="B40" s="29"/>
      <c r="C40" s="29"/>
      <c r="D40" s="29"/>
      <c r="E40">
        <f t="shared" si="1"/>
        <v>0</v>
      </c>
      <c r="F40">
        <f t="shared" si="2"/>
        <v>0</v>
      </c>
      <c r="G40">
        <f t="shared" si="3"/>
        <v>0</v>
      </c>
      <c r="H40">
        <f t="shared" si="0"/>
        <v>0</v>
      </c>
      <c r="K40" s="48">
        <f t="shared" si="4"/>
        <v>2</v>
      </c>
    </row>
    <row r="41" spans="1:11" x14ac:dyDescent="0.25">
      <c r="A41" s="25"/>
      <c r="B41" s="29"/>
      <c r="C41" s="29"/>
      <c r="D41" s="29"/>
      <c r="E41">
        <f t="shared" si="1"/>
        <v>0</v>
      </c>
      <c r="F41">
        <f t="shared" si="2"/>
        <v>0</v>
      </c>
      <c r="G41">
        <f t="shared" si="3"/>
        <v>0</v>
      </c>
      <c r="H41">
        <f t="shared" si="0"/>
        <v>0</v>
      </c>
      <c r="K41" s="48">
        <f t="shared" si="4"/>
        <v>2</v>
      </c>
    </row>
    <row r="42" spans="1:11" x14ac:dyDescent="0.25">
      <c r="A42" s="25"/>
      <c r="B42" s="29"/>
      <c r="C42" s="29"/>
      <c r="D42" s="29"/>
      <c r="E42">
        <f t="shared" si="1"/>
        <v>0</v>
      </c>
      <c r="F42">
        <f t="shared" si="2"/>
        <v>0</v>
      </c>
      <c r="G42">
        <f t="shared" si="3"/>
        <v>0</v>
      </c>
      <c r="H42">
        <f t="shared" si="0"/>
        <v>0</v>
      </c>
      <c r="K42" s="48">
        <f t="shared" si="4"/>
        <v>2</v>
      </c>
    </row>
    <row r="43" spans="1:11" x14ac:dyDescent="0.25">
      <c r="A43" s="25"/>
      <c r="B43" s="29"/>
      <c r="C43" s="29"/>
      <c r="D43" s="29"/>
      <c r="E43">
        <f t="shared" si="1"/>
        <v>0</v>
      </c>
      <c r="F43">
        <f t="shared" si="2"/>
        <v>0</v>
      </c>
      <c r="G43">
        <f t="shared" si="3"/>
        <v>0</v>
      </c>
      <c r="H43">
        <f t="shared" si="0"/>
        <v>0</v>
      </c>
      <c r="K43" s="48">
        <f t="shared" si="4"/>
        <v>2</v>
      </c>
    </row>
    <row r="44" spans="1:11" x14ac:dyDescent="0.25">
      <c r="A44" s="25"/>
      <c r="B44" s="29"/>
      <c r="C44" s="29"/>
      <c r="D44" s="29"/>
      <c r="E44">
        <f t="shared" si="1"/>
        <v>0</v>
      </c>
      <c r="F44">
        <f t="shared" si="2"/>
        <v>0</v>
      </c>
      <c r="G44">
        <f t="shared" si="3"/>
        <v>0</v>
      </c>
      <c r="H44">
        <f t="shared" si="0"/>
        <v>0</v>
      </c>
      <c r="K44" s="48">
        <f t="shared" si="4"/>
        <v>2</v>
      </c>
    </row>
    <row r="45" spans="1:11" x14ac:dyDescent="0.25">
      <c r="A45" s="25"/>
      <c r="B45" s="29"/>
      <c r="C45" s="29"/>
      <c r="D45" s="29"/>
      <c r="E45">
        <f t="shared" si="1"/>
        <v>0</v>
      </c>
      <c r="F45">
        <f t="shared" si="2"/>
        <v>0</v>
      </c>
      <c r="G45">
        <f t="shared" si="3"/>
        <v>0</v>
      </c>
      <c r="H45">
        <f t="shared" si="0"/>
        <v>0</v>
      </c>
      <c r="K45" s="48">
        <f t="shared" si="4"/>
        <v>2</v>
      </c>
    </row>
    <row r="46" spans="1:11" x14ac:dyDescent="0.25">
      <c r="A46" s="25"/>
      <c r="B46" s="29"/>
      <c r="C46" s="29"/>
      <c r="D46" s="29"/>
      <c r="E46">
        <f t="shared" si="1"/>
        <v>0</v>
      </c>
      <c r="F46">
        <f t="shared" si="2"/>
        <v>0</v>
      </c>
      <c r="G46">
        <f t="shared" si="3"/>
        <v>0</v>
      </c>
      <c r="H46">
        <f t="shared" si="0"/>
        <v>0</v>
      </c>
      <c r="K46" s="48">
        <f t="shared" si="4"/>
        <v>2</v>
      </c>
    </row>
    <row r="47" spans="1:11" x14ac:dyDescent="0.25">
      <c r="A47" s="25"/>
      <c r="B47" s="29"/>
      <c r="C47" s="29"/>
      <c r="D47" s="29"/>
      <c r="E47">
        <f t="shared" si="1"/>
        <v>0</v>
      </c>
      <c r="F47">
        <f t="shared" si="2"/>
        <v>0</v>
      </c>
      <c r="G47">
        <f t="shared" si="3"/>
        <v>0</v>
      </c>
      <c r="H47">
        <f t="shared" si="0"/>
        <v>0</v>
      </c>
      <c r="K47" s="48">
        <f t="shared" si="4"/>
        <v>2</v>
      </c>
    </row>
    <row r="48" spans="1:11" x14ac:dyDescent="0.25">
      <c r="A48" s="25"/>
      <c r="B48" s="29"/>
      <c r="C48" s="29"/>
      <c r="D48" s="29"/>
      <c r="E48">
        <f t="shared" si="1"/>
        <v>0</v>
      </c>
      <c r="F48">
        <f t="shared" si="2"/>
        <v>0</v>
      </c>
      <c r="G48">
        <f t="shared" si="3"/>
        <v>0</v>
      </c>
      <c r="H48">
        <f t="shared" si="0"/>
        <v>0</v>
      </c>
      <c r="K48" s="48">
        <f t="shared" si="4"/>
        <v>2</v>
      </c>
    </row>
    <row r="49" spans="1:11" x14ac:dyDescent="0.25">
      <c r="A49" s="25"/>
      <c r="B49" s="29"/>
      <c r="C49" s="29"/>
      <c r="D49" s="29"/>
      <c r="E49">
        <f t="shared" si="1"/>
        <v>0</v>
      </c>
      <c r="F49">
        <f t="shared" si="2"/>
        <v>0</v>
      </c>
      <c r="G49">
        <f t="shared" si="3"/>
        <v>0</v>
      </c>
      <c r="H49">
        <f t="shared" si="0"/>
        <v>0</v>
      </c>
      <c r="K49" s="48">
        <f t="shared" si="4"/>
        <v>2</v>
      </c>
    </row>
    <row r="50" spans="1:11" x14ac:dyDescent="0.25">
      <c r="A50" s="25"/>
      <c r="B50" s="29"/>
      <c r="C50" s="29"/>
      <c r="D50" s="29"/>
      <c r="E50">
        <f t="shared" si="1"/>
        <v>0</v>
      </c>
      <c r="F50">
        <f t="shared" si="2"/>
        <v>0</v>
      </c>
      <c r="G50">
        <f t="shared" si="3"/>
        <v>0</v>
      </c>
      <c r="H50">
        <f t="shared" si="0"/>
        <v>0</v>
      </c>
      <c r="K50" s="48">
        <f t="shared" si="4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6">
      <formula1>$P$2:$Q$2</formula1>
    </dataValidation>
    <dataValidation type="decimal" allowBlank="1" showInputMessage="1" showErrorMessage="1" error="DEVE ESSERE INSERITO UN VALORE TRA 0 E 28" sqref="C2:C1597">
      <formula1>0</formula1>
      <formula2>28</formula2>
    </dataValidation>
    <dataValidation type="list" allowBlank="1" showInputMessage="1" showErrorMessage="1" sqref="N3:N5">
      <formula1>$R$2:$S$2</formula1>
    </dataValidation>
  </dataValidation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50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31.85546875" hidden="1" customWidth="1"/>
    <col min="8" max="8" width="12" hidden="1" customWidth="1"/>
    <col min="9" max="9" width="4.5703125" customWidth="1"/>
    <col min="10" max="10" width="8.85546875" bestFit="1" customWidth="1"/>
    <col min="11" max="11" width="76.5703125" bestFit="1" customWidth="1"/>
    <col min="12" max="12" width="21.5703125" bestFit="1" customWidth="1"/>
    <col min="13" max="13" width="7.5703125" hidden="1" customWidth="1"/>
    <col min="14" max="14" width="2.7109375" hidden="1" customWidth="1"/>
    <col min="15" max="15" width="3.42578125" hidden="1" customWidth="1"/>
    <col min="16" max="16" width="4.85546875" hidden="1" customWidth="1"/>
  </cols>
  <sheetData>
    <row r="1" spans="1:16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K1" s="34" t="s">
        <v>64</v>
      </c>
    </row>
    <row r="2" spans="1:16" x14ac:dyDescent="0.25">
      <c r="A2" s="25" t="s">
        <v>34</v>
      </c>
      <c r="B2" s="29">
        <v>21230.19</v>
      </c>
      <c r="C2" s="38">
        <v>14</v>
      </c>
      <c r="D2" s="29">
        <v>2.17</v>
      </c>
      <c r="E2">
        <f t="shared" ref="E2:E33" si="0">D2*B2</f>
        <v>46069.512299999995</v>
      </c>
      <c r="F2">
        <f t="shared" ref="F2:F33" si="1">C2*B2</f>
        <v>297222.65999999997</v>
      </c>
      <c r="G2" t="s">
        <v>6</v>
      </c>
      <c r="H2">
        <f>SUM(B2:B1445)</f>
        <v>21230.19</v>
      </c>
      <c r="I2" s="48">
        <f>IF(OR(AND(ISBLANK(A2),ISBLANK(B2),ISBLANK(C2),ISBLANK(D2)),AND(NOT(ISBLANK(A2)),NOT(ISBLANK(B2)),NOT(ISBLANK(C2)),NOT(ISBLANK(D2)))),2,0)</f>
        <v>2</v>
      </c>
      <c r="L2" s="8" t="s">
        <v>59</v>
      </c>
      <c r="O2" t="s">
        <v>20</v>
      </c>
      <c r="P2" t="s">
        <v>21</v>
      </c>
    </row>
    <row r="3" spans="1:16" x14ac:dyDescent="0.25">
      <c r="A3" s="25"/>
      <c r="B3" s="29"/>
      <c r="C3" s="38"/>
      <c r="D3" s="29"/>
      <c r="E3">
        <f t="shared" si="0"/>
        <v>0</v>
      </c>
      <c r="F3">
        <f t="shared" si="1"/>
        <v>0</v>
      </c>
      <c r="G3" t="s">
        <v>7</v>
      </c>
      <c r="H3">
        <f>SUM(E2:E1601)</f>
        <v>46069.512299999995</v>
      </c>
      <c r="I3" s="48">
        <f t="shared" ref="I3:I50" si="2">IF(OR(AND(ISBLANK(A3),ISBLANK(B3),ISBLANK(C3),ISBLANK(D3)),AND(NOT(ISBLANK(A3)),NOT(ISBLANK(B3)),NOT(ISBLANK(C3)),NOT(ISBLANK(D3)))),2,0)</f>
        <v>2</v>
      </c>
      <c r="J3" s="33" t="s">
        <v>14</v>
      </c>
      <c r="K3" s="23" t="s">
        <v>43</v>
      </c>
      <c r="L3" s="24" t="s">
        <v>20</v>
      </c>
      <c r="N3">
        <f>IF(L3="SI",1,0)</f>
        <v>1</v>
      </c>
    </row>
    <row r="4" spans="1:16" x14ac:dyDescent="0.25">
      <c r="A4" s="25"/>
      <c r="B4" s="29"/>
      <c r="C4" s="38"/>
      <c r="D4" s="29"/>
      <c r="E4">
        <f t="shared" si="0"/>
        <v>0</v>
      </c>
      <c r="F4">
        <f t="shared" si="1"/>
        <v>0</v>
      </c>
      <c r="G4" t="s">
        <v>35</v>
      </c>
      <c r="H4">
        <f>IF(H2&gt;0,H3/H2,0)</f>
        <v>2.17</v>
      </c>
      <c r="I4" s="48">
        <f t="shared" si="2"/>
        <v>2</v>
      </c>
      <c r="J4" s="4"/>
      <c r="K4" s="4"/>
    </row>
    <row r="5" spans="1:16" x14ac:dyDescent="0.25">
      <c r="A5" s="25"/>
      <c r="B5" s="29"/>
      <c r="C5" s="38"/>
      <c r="D5" s="29"/>
      <c r="E5">
        <f t="shared" si="0"/>
        <v>0</v>
      </c>
      <c r="F5">
        <f t="shared" si="1"/>
        <v>0</v>
      </c>
      <c r="G5" t="s">
        <v>37</v>
      </c>
      <c r="H5">
        <f>SUM(F2:F1603)</f>
        <v>297222.65999999997</v>
      </c>
      <c r="I5" s="48">
        <f t="shared" si="2"/>
        <v>2</v>
      </c>
      <c r="J5" s="4"/>
      <c r="K5" s="4"/>
    </row>
    <row r="6" spans="1:16" x14ac:dyDescent="0.25">
      <c r="A6" s="25"/>
      <c r="B6" s="29"/>
      <c r="C6" s="38"/>
      <c r="D6" s="29"/>
      <c r="E6">
        <f t="shared" si="0"/>
        <v>0</v>
      </c>
      <c r="F6">
        <f t="shared" si="1"/>
        <v>0</v>
      </c>
      <c r="G6" t="s">
        <v>36</v>
      </c>
      <c r="H6">
        <f>IF(H2&gt;0,H5/H2,0)</f>
        <v>14</v>
      </c>
      <c r="I6" s="48">
        <f t="shared" si="2"/>
        <v>2</v>
      </c>
      <c r="J6" s="4"/>
      <c r="K6" s="4"/>
    </row>
    <row r="7" spans="1:16" x14ac:dyDescent="0.25">
      <c r="A7" s="25"/>
      <c r="B7" s="29"/>
      <c r="C7" s="38"/>
      <c r="D7" s="29"/>
      <c r="E7">
        <f t="shared" si="0"/>
        <v>0</v>
      </c>
      <c r="F7">
        <f t="shared" si="1"/>
        <v>0</v>
      </c>
      <c r="G7" t="s">
        <v>41</v>
      </c>
      <c r="I7" s="48">
        <f t="shared" si="2"/>
        <v>2</v>
      </c>
    </row>
    <row r="8" spans="1:16" x14ac:dyDescent="0.25">
      <c r="A8" s="25"/>
      <c r="B8" s="29"/>
      <c r="C8" s="38"/>
      <c r="D8" s="29"/>
      <c r="E8">
        <f t="shared" si="0"/>
        <v>0</v>
      </c>
      <c r="F8">
        <f t="shared" si="1"/>
        <v>0</v>
      </c>
      <c r="G8" t="s">
        <v>42</v>
      </c>
      <c r="I8" s="48">
        <f t="shared" si="2"/>
        <v>2</v>
      </c>
    </row>
    <row r="9" spans="1:16" x14ac:dyDescent="0.25">
      <c r="A9" s="25"/>
      <c r="B9" s="29"/>
      <c r="C9" s="38"/>
      <c r="D9" s="29"/>
      <c r="E9">
        <f t="shared" si="0"/>
        <v>0</v>
      </c>
      <c r="F9">
        <f t="shared" si="1"/>
        <v>0</v>
      </c>
      <c r="I9" s="48">
        <f t="shared" si="2"/>
        <v>2</v>
      </c>
    </row>
    <row r="10" spans="1:16" x14ac:dyDescent="0.25">
      <c r="A10" s="25"/>
      <c r="B10" s="29"/>
      <c r="C10" s="38"/>
      <c r="D10" s="29"/>
      <c r="E10">
        <f t="shared" si="0"/>
        <v>0</v>
      </c>
      <c r="F10">
        <f t="shared" si="1"/>
        <v>0</v>
      </c>
      <c r="I10" s="48">
        <f t="shared" si="2"/>
        <v>2</v>
      </c>
    </row>
    <row r="11" spans="1:16" x14ac:dyDescent="0.25">
      <c r="A11" s="25"/>
      <c r="B11" s="29"/>
      <c r="C11" s="38"/>
      <c r="D11" s="29"/>
      <c r="E11">
        <f t="shared" si="0"/>
        <v>0</v>
      </c>
      <c r="F11">
        <f t="shared" si="1"/>
        <v>0</v>
      </c>
      <c r="I11" s="48">
        <f t="shared" si="2"/>
        <v>2</v>
      </c>
    </row>
    <row r="12" spans="1:16" x14ac:dyDescent="0.25">
      <c r="A12" s="25"/>
      <c r="B12" s="29"/>
      <c r="C12" s="38"/>
      <c r="D12" s="29"/>
      <c r="E12">
        <f t="shared" si="0"/>
        <v>0</v>
      </c>
      <c r="F12">
        <f t="shared" si="1"/>
        <v>0</v>
      </c>
      <c r="I12" s="48">
        <f t="shared" si="2"/>
        <v>2</v>
      </c>
    </row>
    <row r="13" spans="1:16" x14ac:dyDescent="0.25">
      <c r="A13" s="25"/>
      <c r="B13" s="29"/>
      <c r="C13" s="38"/>
      <c r="D13" s="29"/>
      <c r="E13">
        <f t="shared" si="0"/>
        <v>0</v>
      </c>
      <c r="F13">
        <f t="shared" si="1"/>
        <v>0</v>
      </c>
      <c r="I13" s="48">
        <f t="shared" si="2"/>
        <v>2</v>
      </c>
    </row>
    <row r="14" spans="1:16" x14ac:dyDescent="0.25">
      <c r="A14" s="25"/>
      <c r="B14" s="29"/>
      <c r="C14" s="38"/>
      <c r="D14" s="29"/>
      <c r="E14">
        <f t="shared" si="0"/>
        <v>0</v>
      </c>
      <c r="F14">
        <f t="shared" si="1"/>
        <v>0</v>
      </c>
      <c r="I14" s="48">
        <f t="shared" si="2"/>
        <v>2</v>
      </c>
    </row>
    <row r="15" spans="1:16" x14ac:dyDescent="0.25">
      <c r="A15" s="25"/>
      <c r="B15" s="29"/>
      <c r="C15" s="38"/>
      <c r="D15" s="29"/>
      <c r="E15">
        <f t="shared" si="0"/>
        <v>0</v>
      </c>
      <c r="F15">
        <f t="shared" si="1"/>
        <v>0</v>
      </c>
      <c r="I15" s="48">
        <f t="shared" si="2"/>
        <v>2</v>
      </c>
    </row>
    <row r="16" spans="1:16" x14ac:dyDescent="0.25">
      <c r="A16" s="25"/>
      <c r="B16" s="29"/>
      <c r="C16" s="38"/>
      <c r="D16" s="29"/>
      <c r="E16">
        <f t="shared" si="0"/>
        <v>0</v>
      </c>
      <c r="F16">
        <f t="shared" si="1"/>
        <v>0</v>
      </c>
      <c r="I16" s="48">
        <f t="shared" si="2"/>
        <v>2</v>
      </c>
    </row>
    <row r="17" spans="1:9" x14ac:dyDescent="0.25">
      <c r="A17" s="25"/>
      <c r="B17" s="29"/>
      <c r="C17" s="38"/>
      <c r="D17" s="29"/>
      <c r="E17">
        <f t="shared" si="0"/>
        <v>0</v>
      </c>
      <c r="F17">
        <f t="shared" si="1"/>
        <v>0</v>
      </c>
      <c r="I17" s="48">
        <f t="shared" si="2"/>
        <v>2</v>
      </c>
    </row>
    <row r="18" spans="1:9" x14ac:dyDescent="0.25">
      <c r="A18" s="25"/>
      <c r="B18" s="29"/>
      <c r="C18" s="38"/>
      <c r="D18" s="29"/>
      <c r="E18">
        <f t="shared" si="0"/>
        <v>0</v>
      </c>
      <c r="F18">
        <f t="shared" si="1"/>
        <v>0</v>
      </c>
      <c r="I18" s="48">
        <f t="shared" si="2"/>
        <v>2</v>
      </c>
    </row>
    <row r="19" spans="1:9" x14ac:dyDescent="0.25">
      <c r="A19" s="25"/>
      <c r="B19" s="29"/>
      <c r="C19" s="38"/>
      <c r="D19" s="29"/>
      <c r="E19">
        <f t="shared" si="0"/>
        <v>0</v>
      </c>
      <c r="F19">
        <f t="shared" si="1"/>
        <v>0</v>
      </c>
      <c r="I19" s="48">
        <f t="shared" si="2"/>
        <v>2</v>
      </c>
    </row>
    <row r="20" spans="1:9" x14ac:dyDescent="0.25">
      <c r="A20" s="25"/>
      <c r="B20" s="29"/>
      <c r="C20" s="38"/>
      <c r="D20" s="29"/>
      <c r="E20">
        <f t="shared" si="0"/>
        <v>0</v>
      </c>
      <c r="F20">
        <f t="shared" si="1"/>
        <v>0</v>
      </c>
      <c r="I20" s="48">
        <f t="shared" si="2"/>
        <v>2</v>
      </c>
    </row>
    <row r="21" spans="1:9" x14ac:dyDescent="0.25">
      <c r="A21" s="25"/>
      <c r="B21" s="29"/>
      <c r="C21" s="38"/>
      <c r="D21" s="29"/>
      <c r="E21">
        <f t="shared" si="0"/>
        <v>0</v>
      </c>
      <c r="F21">
        <f t="shared" si="1"/>
        <v>0</v>
      </c>
      <c r="I21" s="48">
        <f t="shared" si="2"/>
        <v>2</v>
      </c>
    </row>
    <row r="22" spans="1:9" x14ac:dyDescent="0.25">
      <c r="A22" s="25"/>
      <c r="B22" s="29"/>
      <c r="C22" s="38"/>
      <c r="D22" s="29"/>
      <c r="E22">
        <f t="shared" si="0"/>
        <v>0</v>
      </c>
      <c r="F22">
        <f t="shared" si="1"/>
        <v>0</v>
      </c>
      <c r="I22" s="48">
        <f t="shared" si="2"/>
        <v>2</v>
      </c>
    </row>
    <row r="23" spans="1:9" x14ac:dyDescent="0.25">
      <c r="A23" s="25"/>
      <c r="B23" s="29"/>
      <c r="C23" s="38"/>
      <c r="D23" s="29"/>
      <c r="E23">
        <f t="shared" si="0"/>
        <v>0</v>
      </c>
      <c r="F23">
        <f t="shared" si="1"/>
        <v>0</v>
      </c>
      <c r="I23" s="48">
        <f t="shared" si="2"/>
        <v>2</v>
      </c>
    </row>
    <row r="24" spans="1:9" x14ac:dyDescent="0.25">
      <c r="A24" s="25"/>
      <c r="B24" s="29"/>
      <c r="C24" s="38"/>
      <c r="D24" s="29"/>
      <c r="E24">
        <f t="shared" si="0"/>
        <v>0</v>
      </c>
      <c r="F24">
        <f t="shared" si="1"/>
        <v>0</v>
      </c>
      <c r="I24" s="48">
        <f t="shared" si="2"/>
        <v>2</v>
      </c>
    </row>
    <row r="25" spans="1:9" x14ac:dyDescent="0.25">
      <c r="A25" s="25"/>
      <c r="B25" s="29"/>
      <c r="C25" s="38"/>
      <c r="D25" s="29"/>
      <c r="E25">
        <f t="shared" si="0"/>
        <v>0</v>
      </c>
      <c r="F25">
        <f t="shared" si="1"/>
        <v>0</v>
      </c>
      <c r="I25" s="48">
        <f t="shared" si="2"/>
        <v>2</v>
      </c>
    </row>
    <row r="26" spans="1:9" x14ac:dyDescent="0.25">
      <c r="A26" s="25"/>
      <c r="B26" s="29"/>
      <c r="C26" s="38"/>
      <c r="D26" s="29"/>
      <c r="E26">
        <f t="shared" si="0"/>
        <v>0</v>
      </c>
      <c r="F26">
        <f t="shared" si="1"/>
        <v>0</v>
      </c>
      <c r="I26" s="48">
        <f t="shared" si="2"/>
        <v>2</v>
      </c>
    </row>
    <row r="27" spans="1:9" x14ac:dyDescent="0.25">
      <c r="A27" s="25"/>
      <c r="B27" s="29"/>
      <c r="C27" s="38"/>
      <c r="D27" s="29"/>
      <c r="E27">
        <f t="shared" si="0"/>
        <v>0</v>
      </c>
      <c r="F27">
        <f t="shared" si="1"/>
        <v>0</v>
      </c>
      <c r="I27" s="48">
        <f t="shared" si="2"/>
        <v>2</v>
      </c>
    </row>
    <row r="28" spans="1:9" x14ac:dyDescent="0.25">
      <c r="A28" s="25"/>
      <c r="B28" s="29"/>
      <c r="C28" s="38"/>
      <c r="D28" s="29"/>
      <c r="E28">
        <f t="shared" si="0"/>
        <v>0</v>
      </c>
      <c r="F28">
        <f t="shared" si="1"/>
        <v>0</v>
      </c>
      <c r="I28" s="48">
        <f t="shared" si="2"/>
        <v>2</v>
      </c>
    </row>
    <row r="29" spans="1:9" x14ac:dyDescent="0.25">
      <c r="A29" s="25"/>
      <c r="B29" s="29"/>
      <c r="C29" s="38"/>
      <c r="D29" s="29"/>
      <c r="E29">
        <f t="shared" si="0"/>
        <v>0</v>
      </c>
      <c r="F29">
        <f t="shared" si="1"/>
        <v>0</v>
      </c>
      <c r="I29" s="48">
        <f t="shared" si="2"/>
        <v>2</v>
      </c>
    </row>
    <row r="30" spans="1:9" x14ac:dyDescent="0.25">
      <c r="A30" s="25"/>
      <c r="B30" s="29"/>
      <c r="C30" s="38"/>
      <c r="D30" s="29"/>
      <c r="E30">
        <f t="shared" si="0"/>
        <v>0</v>
      </c>
      <c r="F30">
        <f t="shared" si="1"/>
        <v>0</v>
      </c>
      <c r="I30" s="48">
        <f t="shared" si="2"/>
        <v>2</v>
      </c>
    </row>
    <row r="31" spans="1:9" x14ac:dyDescent="0.25">
      <c r="A31" s="25"/>
      <c r="B31" s="29"/>
      <c r="C31" s="38"/>
      <c r="D31" s="29"/>
      <c r="E31">
        <f t="shared" si="0"/>
        <v>0</v>
      </c>
      <c r="F31">
        <f t="shared" si="1"/>
        <v>0</v>
      </c>
      <c r="I31" s="48">
        <f t="shared" si="2"/>
        <v>2</v>
      </c>
    </row>
    <row r="32" spans="1:9" x14ac:dyDescent="0.25">
      <c r="A32" s="25"/>
      <c r="B32" s="29"/>
      <c r="C32" s="38"/>
      <c r="D32" s="29"/>
      <c r="E32">
        <f t="shared" si="0"/>
        <v>0</v>
      </c>
      <c r="F32">
        <f t="shared" si="1"/>
        <v>0</v>
      </c>
      <c r="I32" s="48">
        <f t="shared" si="2"/>
        <v>2</v>
      </c>
    </row>
    <row r="33" spans="1:9" x14ac:dyDescent="0.25">
      <c r="A33" s="25"/>
      <c r="B33" s="29"/>
      <c r="C33" s="38"/>
      <c r="D33" s="29"/>
      <c r="E33">
        <f t="shared" si="0"/>
        <v>0</v>
      </c>
      <c r="F33">
        <f t="shared" si="1"/>
        <v>0</v>
      </c>
      <c r="I33" s="48">
        <f t="shared" si="2"/>
        <v>2</v>
      </c>
    </row>
    <row r="34" spans="1:9" x14ac:dyDescent="0.25">
      <c r="A34" s="25"/>
      <c r="B34" s="29"/>
      <c r="C34" s="38"/>
      <c r="D34" s="29"/>
      <c r="E34">
        <f t="shared" ref="E34:E50" si="3">D34*B34</f>
        <v>0</v>
      </c>
      <c r="F34">
        <f t="shared" ref="F34:F50" si="4">C34*B34</f>
        <v>0</v>
      </c>
      <c r="I34" s="48">
        <f t="shared" si="2"/>
        <v>2</v>
      </c>
    </row>
    <row r="35" spans="1:9" x14ac:dyDescent="0.25">
      <c r="A35" s="25"/>
      <c r="B35" s="29"/>
      <c r="C35" s="38"/>
      <c r="D35" s="29"/>
      <c r="E35">
        <f t="shared" si="3"/>
        <v>0</v>
      </c>
      <c r="F35">
        <f t="shared" si="4"/>
        <v>0</v>
      </c>
      <c r="I35" s="48">
        <f t="shared" si="2"/>
        <v>2</v>
      </c>
    </row>
    <row r="36" spans="1:9" x14ac:dyDescent="0.25">
      <c r="A36" s="25"/>
      <c r="B36" s="29"/>
      <c r="C36" s="38"/>
      <c r="D36" s="29"/>
      <c r="E36">
        <f t="shared" si="3"/>
        <v>0</v>
      </c>
      <c r="F36">
        <f t="shared" si="4"/>
        <v>0</v>
      </c>
      <c r="I36" s="48">
        <f t="shared" si="2"/>
        <v>2</v>
      </c>
    </row>
    <row r="37" spans="1:9" x14ac:dyDescent="0.25">
      <c r="A37" s="25"/>
      <c r="B37" s="29"/>
      <c r="C37" s="38"/>
      <c r="D37" s="29"/>
      <c r="E37">
        <f t="shared" si="3"/>
        <v>0</v>
      </c>
      <c r="F37">
        <f t="shared" si="4"/>
        <v>0</v>
      </c>
      <c r="I37" s="48">
        <f t="shared" si="2"/>
        <v>2</v>
      </c>
    </row>
    <row r="38" spans="1:9" x14ac:dyDescent="0.25">
      <c r="A38" s="25"/>
      <c r="B38" s="29"/>
      <c r="C38" s="38"/>
      <c r="D38" s="29"/>
      <c r="E38">
        <f t="shared" si="3"/>
        <v>0</v>
      </c>
      <c r="F38">
        <f t="shared" si="4"/>
        <v>0</v>
      </c>
      <c r="I38" s="48">
        <f t="shared" si="2"/>
        <v>2</v>
      </c>
    </row>
    <row r="39" spans="1:9" x14ac:dyDescent="0.25">
      <c r="A39" s="25"/>
      <c r="B39" s="29"/>
      <c r="C39" s="38"/>
      <c r="D39" s="29"/>
      <c r="E39">
        <f t="shared" si="3"/>
        <v>0</v>
      </c>
      <c r="F39">
        <f t="shared" si="4"/>
        <v>0</v>
      </c>
      <c r="I39" s="48">
        <f t="shared" si="2"/>
        <v>2</v>
      </c>
    </row>
    <row r="40" spans="1:9" x14ac:dyDescent="0.25">
      <c r="A40" s="25"/>
      <c r="B40" s="29"/>
      <c r="C40" s="38"/>
      <c r="D40" s="29"/>
      <c r="E40">
        <f t="shared" si="3"/>
        <v>0</v>
      </c>
      <c r="F40">
        <f t="shared" si="4"/>
        <v>0</v>
      </c>
      <c r="I40" s="48">
        <f t="shared" si="2"/>
        <v>2</v>
      </c>
    </row>
    <row r="41" spans="1:9" x14ac:dyDescent="0.25">
      <c r="A41" s="25"/>
      <c r="B41" s="29"/>
      <c r="C41" s="38"/>
      <c r="D41" s="29"/>
      <c r="E41">
        <f t="shared" si="3"/>
        <v>0</v>
      </c>
      <c r="F41">
        <f t="shared" si="4"/>
        <v>0</v>
      </c>
      <c r="I41" s="48">
        <f t="shared" si="2"/>
        <v>2</v>
      </c>
    </row>
    <row r="42" spans="1:9" x14ac:dyDescent="0.25">
      <c r="A42" s="25"/>
      <c r="B42" s="29"/>
      <c r="C42" s="38"/>
      <c r="D42" s="29"/>
      <c r="E42">
        <f t="shared" si="3"/>
        <v>0</v>
      </c>
      <c r="F42">
        <f t="shared" si="4"/>
        <v>0</v>
      </c>
      <c r="I42" s="48">
        <f t="shared" si="2"/>
        <v>2</v>
      </c>
    </row>
    <row r="43" spans="1:9" x14ac:dyDescent="0.25">
      <c r="A43" s="25"/>
      <c r="B43" s="29"/>
      <c r="C43" s="38"/>
      <c r="D43" s="29"/>
      <c r="E43">
        <f t="shared" si="3"/>
        <v>0</v>
      </c>
      <c r="F43">
        <f t="shared" si="4"/>
        <v>0</v>
      </c>
      <c r="I43" s="48">
        <f t="shared" si="2"/>
        <v>2</v>
      </c>
    </row>
    <row r="44" spans="1:9" x14ac:dyDescent="0.25">
      <c r="A44" s="25"/>
      <c r="B44" s="29"/>
      <c r="C44" s="38"/>
      <c r="D44" s="29"/>
      <c r="E44">
        <f t="shared" si="3"/>
        <v>0</v>
      </c>
      <c r="F44">
        <f t="shared" si="4"/>
        <v>0</v>
      </c>
      <c r="I44" s="48">
        <f t="shared" si="2"/>
        <v>2</v>
      </c>
    </row>
    <row r="45" spans="1:9" x14ac:dyDescent="0.25">
      <c r="A45" s="25"/>
      <c r="B45" s="29"/>
      <c r="C45" s="38"/>
      <c r="D45" s="29"/>
      <c r="E45">
        <f t="shared" si="3"/>
        <v>0</v>
      </c>
      <c r="F45">
        <f t="shared" si="4"/>
        <v>0</v>
      </c>
      <c r="I45" s="48">
        <f t="shared" si="2"/>
        <v>2</v>
      </c>
    </row>
    <row r="46" spans="1:9" x14ac:dyDescent="0.25">
      <c r="A46" s="25"/>
      <c r="B46" s="29"/>
      <c r="C46" s="38"/>
      <c r="D46" s="29"/>
      <c r="E46">
        <f t="shared" si="3"/>
        <v>0</v>
      </c>
      <c r="F46">
        <f t="shared" si="4"/>
        <v>0</v>
      </c>
      <c r="I46" s="48">
        <f t="shared" si="2"/>
        <v>2</v>
      </c>
    </row>
    <row r="47" spans="1:9" x14ac:dyDescent="0.25">
      <c r="A47" s="25"/>
      <c r="B47" s="29"/>
      <c r="C47" s="38"/>
      <c r="D47" s="29"/>
      <c r="E47">
        <f t="shared" si="3"/>
        <v>0</v>
      </c>
      <c r="F47">
        <f t="shared" si="4"/>
        <v>0</v>
      </c>
      <c r="I47" s="48">
        <f t="shared" si="2"/>
        <v>2</v>
      </c>
    </row>
    <row r="48" spans="1:9" x14ac:dyDescent="0.25">
      <c r="A48" s="25"/>
      <c r="B48" s="29"/>
      <c r="C48" s="38"/>
      <c r="D48" s="29"/>
      <c r="E48">
        <f t="shared" si="3"/>
        <v>0</v>
      </c>
      <c r="F48">
        <f t="shared" si="4"/>
        <v>0</v>
      </c>
      <c r="I48" s="48">
        <f t="shared" si="2"/>
        <v>2</v>
      </c>
    </row>
    <row r="49" spans="1:9" x14ac:dyDescent="0.25">
      <c r="A49" s="25"/>
      <c r="B49" s="29"/>
      <c r="C49" s="38"/>
      <c r="D49" s="29"/>
      <c r="E49">
        <f t="shared" si="3"/>
        <v>0</v>
      </c>
      <c r="F49">
        <f t="shared" si="4"/>
        <v>0</v>
      </c>
      <c r="I49" s="48">
        <f t="shared" si="2"/>
        <v>2</v>
      </c>
    </row>
    <row r="50" spans="1:9" x14ac:dyDescent="0.25">
      <c r="A50" s="25"/>
      <c r="B50" s="29"/>
      <c r="C50" s="38"/>
      <c r="D50" s="29"/>
      <c r="E50">
        <f t="shared" si="3"/>
        <v>0</v>
      </c>
      <c r="F50">
        <f t="shared" si="4"/>
        <v>0</v>
      </c>
      <c r="I50" s="48">
        <f t="shared" si="2"/>
        <v>2</v>
      </c>
    </row>
  </sheetData>
  <sheetProtection password="C1AA" sheet="1" objects="1" scenarios="1" selectLockedCells="1"/>
  <conditionalFormatting sqref="I2:I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L4:L6">
      <formula1>$N$2:$N$2</formula1>
    </dataValidation>
    <dataValidation type="decimal" allowBlank="1" showInputMessage="1" showErrorMessage="1" error="DEVE ESSERE INSERITO UN VALORE TRA 0 E 28" sqref="C2">
      <formula1>0</formula1>
      <formula2>28</formula2>
    </dataValidation>
    <dataValidation type="list" allowBlank="1" showInputMessage="1" showErrorMessage="1" sqref="L3">
      <formula1>$O$2:$P$2</formula1>
    </dataValidation>
  </dataValidation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3" sqref="N3"/>
    </sheetView>
  </sheetViews>
  <sheetFormatPr defaultColWidth="102.7109375" defaultRowHeight="15" x14ac:dyDescent="0.25"/>
  <cols>
    <col min="1" max="1" width="29" customWidth="1"/>
    <col min="2" max="2" width="10.7109375" customWidth="1"/>
    <col min="3" max="3" width="12.42578125" customWidth="1"/>
    <col min="4" max="4" width="16" customWidth="1"/>
    <col min="5" max="5" width="11.42578125" customWidth="1"/>
    <col min="6" max="6" width="14.42578125" hidden="1" customWidth="1"/>
    <col min="7" max="8" width="15.85546875" hidden="1" customWidth="1"/>
    <col min="9" max="9" width="31.85546875" hidden="1" customWidth="1"/>
    <col min="10" max="10" width="10.140625" hidden="1" customWidth="1"/>
    <col min="11" max="11" width="3.140625" customWidth="1"/>
    <col min="12" max="12" width="13.140625" bestFit="1" customWidth="1"/>
    <col min="13" max="13" width="75.85546875" bestFit="1" customWidth="1"/>
    <col min="14" max="14" width="21.5703125" bestFit="1" customWidth="1"/>
    <col min="15" max="15" width="7.570312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16</v>
      </c>
      <c r="E1" s="22" t="s">
        <v>63</v>
      </c>
      <c r="F1" s="6" t="s">
        <v>38</v>
      </c>
      <c r="G1" s="6" t="s">
        <v>39</v>
      </c>
      <c r="H1" s="6" t="s">
        <v>48</v>
      </c>
      <c r="M1" s="34" t="s">
        <v>69</v>
      </c>
    </row>
    <row r="2" spans="1:19" x14ac:dyDescent="0.25">
      <c r="A2" s="25" t="s">
        <v>34</v>
      </c>
      <c r="B2" s="29">
        <v>80000</v>
      </c>
      <c r="C2" s="29">
        <v>14</v>
      </c>
      <c r="D2" s="29">
        <v>0</v>
      </c>
      <c r="E2" s="29">
        <v>0.41</v>
      </c>
      <c r="F2">
        <f t="shared" ref="F2:F3" si="0">E2*B2</f>
        <v>32800</v>
      </c>
      <c r="G2">
        <f>C2*B2</f>
        <v>1120000</v>
      </c>
      <c r="H2">
        <f>D2*B2</f>
        <v>0</v>
      </c>
      <c r="I2" t="s">
        <v>6</v>
      </c>
      <c r="J2">
        <f>SUM(B2:B1207)</f>
        <v>80000</v>
      </c>
      <c r="K2" s="48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 t="shared" si="0"/>
        <v>0</v>
      </c>
      <c r="G3">
        <f t="shared" ref="G3:G50" si="1">C3*B3</f>
        <v>0</v>
      </c>
      <c r="H3">
        <f t="shared" ref="H3:H50" si="2">D3*B3</f>
        <v>0</v>
      </c>
      <c r="I3" t="s">
        <v>7</v>
      </c>
      <c r="J3">
        <f>SUM(F2:F969)</f>
        <v>32800</v>
      </c>
      <c r="K3" s="48">
        <f t="shared" ref="K3:K50" si="3">IF(OR(AND(ISBLANK(A3),ISBLANK(B3),ISBLANK(C3),ISBLANK(D3),ISBLANK(E3)),AND(NOT(ISBLANK(A3)),NOT(ISBLANK(B3)),NOT(ISBLANK(C3)),NOT(ISBLANK(D3)),NOT(ISBLANK(E3)))),2,0)</f>
        <v>2</v>
      </c>
      <c r="L3" s="33" t="s">
        <v>14</v>
      </c>
      <c r="M3" s="23" t="s">
        <v>68</v>
      </c>
      <c r="N3" s="24" t="s">
        <v>21</v>
      </c>
      <c r="P3">
        <f>IF(N3="SI",1,0)</f>
        <v>0</v>
      </c>
    </row>
    <row r="4" spans="1:19" x14ac:dyDescent="0.25">
      <c r="A4" s="25"/>
      <c r="B4" s="29"/>
      <c r="C4" s="29"/>
      <c r="D4" s="29"/>
      <c r="E4" s="29"/>
      <c r="F4">
        <f t="shared" ref="F4:F50" si="4">E4*B4</f>
        <v>0</v>
      </c>
      <c r="G4">
        <f t="shared" si="1"/>
        <v>0</v>
      </c>
      <c r="H4">
        <f t="shared" si="2"/>
        <v>0</v>
      </c>
      <c r="I4" t="s">
        <v>35</v>
      </c>
      <c r="J4">
        <f>IF(J2&gt;0,J3/J2,0)</f>
        <v>0.41</v>
      </c>
      <c r="K4" s="48">
        <f t="shared" si="3"/>
        <v>2</v>
      </c>
      <c r="L4" s="33" t="s">
        <v>15</v>
      </c>
      <c r="M4" s="23" t="s">
        <v>67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 s="29"/>
      <c r="F5">
        <f t="shared" si="4"/>
        <v>0</v>
      </c>
      <c r="G5">
        <f t="shared" si="1"/>
        <v>0</v>
      </c>
      <c r="H5">
        <f t="shared" si="2"/>
        <v>0</v>
      </c>
      <c r="I5" t="s">
        <v>37</v>
      </c>
      <c r="J5">
        <f>SUM(G2:G1013)</f>
        <v>1120000</v>
      </c>
      <c r="K5" s="48">
        <f t="shared" si="3"/>
        <v>2</v>
      </c>
      <c r="L5" s="4"/>
      <c r="M5" s="4"/>
      <c r="P5">
        <f t="shared" si="5"/>
        <v>0</v>
      </c>
    </row>
    <row r="6" spans="1:19" x14ac:dyDescent="0.25">
      <c r="A6" s="25"/>
      <c r="B6" s="29"/>
      <c r="C6" s="29"/>
      <c r="D6" s="29"/>
      <c r="E6" s="29"/>
      <c r="F6">
        <f t="shared" si="4"/>
        <v>0</v>
      </c>
      <c r="G6">
        <f t="shared" si="1"/>
        <v>0</v>
      </c>
      <c r="H6">
        <f t="shared" si="2"/>
        <v>0</v>
      </c>
      <c r="I6" t="s">
        <v>36</v>
      </c>
      <c r="J6">
        <f>IF(J2&gt;0,J5/J2,0)</f>
        <v>14</v>
      </c>
      <c r="K6" s="48">
        <f t="shared" si="3"/>
        <v>2</v>
      </c>
      <c r="L6" s="4"/>
      <c r="M6" s="4"/>
    </row>
    <row r="7" spans="1:19" x14ac:dyDescent="0.25">
      <c r="A7" s="25"/>
      <c r="B7" s="29"/>
      <c r="C7" s="29"/>
      <c r="D7" s="29"/>
      <c r="E7" s="29"/>
      <c r="F7">
        <f t="shared" si="4"/>
        <v>0</v>
      </c>
      <c r="G7">
        <f t="shared" si="1"/>
        <v>0</v>
      </c>
      <c r="H7">
        <f t="shared" si="2"/>
        <v>0</v>
      </c>
      <c r="I7" t="s">
        <v>46</v>
      </c>
      <c r="J7">
        <f>SUM(H2:H1013)</f>
        <v>0</v>
      </c>
      <c r="K7" s="48">
        <f t="shared" si="3"/>
        <v>2</v>
      </c>
    </row>
    <row r="8" spans="1:19" x14ac:dyDescent="0.25">
      <c r="A8" s="25"/>
      <c r="B8" s="29"/>
      <c r="C8" s="29"/>
      <c r="D8" s="29"/>
      <c r="E8" s="29"/>
      <c r="F8">
        <f t="shared" si="4"/>
        <v>0</v>
      </c>
      <c r="G8">
        <f t="shared" si="1"/>
        <v>0</v>
      </c>
      <c r="H8">
        <f t="shared" si="2"/>
        <v>0</v>
      </c>
      <c r="I8" t="s">
        <v>47</v>
      </c>
      <c r="J8">
        <f>IF(J2&gt;0,J7/J2,0)</f>
        <v>0</v>
      </c>
      <c r="K8" s="48">
        <f t="shared" si="3"/>
        <v>2</v>
      </c>
    </row>
    <row r="9" spans="1:19" x14ac:dyDescent="0.25">
      <c r="A9" s="25"/>
      <c r="B9" s="29"/>
      <c r="C9" s="29"/>
      <c r="D9" s="29"/>
      <c r="E9" s="29"/>
      <c r="F9">
        <f t="shared" si="4"/>
        <v>0</v>
      </c>
      <c r="G9">
        <f t="shared" si="1"/>
        <v>0</v>
      </c>
      <c r="H9">
        <f t="shared" si="2"/>
        <v>0</v>
      </c>
      <c r="K9" s="48">
        <f t="shared" si="3"/>
        <v>2</v>
      </c>
    </row>
    <row r="10" spans="1:19" x14ac:dyDescent="0.25">
      <c r="A10" s="25"/>
      <c r="B10" s="29"/>
      <c r="C10" s="29"/>
      <c r="D10" s="29"/>
      <c r="E10" s="29"/>
      <c r="F10">
        <f t="shared" si="4"/>
        <v>0</v>
      </c>
      <c r="G10">
        <f t="shared" si="1"/>
        <v>0</v>
      </c>
      <c r="H10">
        <f t="shared" si="2"/>
        <v>0</v>
      </c>
      <c r="K10" s="48">
        <f t="shared" si="3"/>
        <v>2</v>
      </c>
    </row>
    <row r="11" spans="1:19" x14ac:dyDescent="0.25">
      <c r="A11" s="25"/>
      <c r="B11" s="29"/>
      <c r="C11" s="29"/>
      <c r="D11" s="29"/>
      <c r="E11" s="29"/>
      <c r="F11">
        <f t="shared" si="4"/>
        <v>0</v>
      </c>
      <c r="G11">
        <f t="shared" si="1"/>
        <v>0</v>
      </c>
      <c r="H11">
        <f t="shared" si="2"/>
        <v>0</v>
      </c>
      <c r="K11" s="48">
        <f t="shared" si="3"/>
        <v>2</v>
      </c>
    </row>
    <row r="12" spans="1:19" x14ac:dyDescent="0.25">
      <c r="A12" s="25"/>
      <c r="B12" s="29"/>
      <c r="C12" s="29"/>
      <c r="D12" s="29"/>
      <c r="E12" s="29"/>
      <c r="F12">
        <f t="shared" si="4"/>
        <v>0</v>
      </c>
      <c r="G12">
        <f t="shared" si="1"/>
        <v>0</v>
      </c>
      <c r="H12">
        <f t="shared" si="2"/>
        <v>0</v>
      </c>
      <c r="K12" s="48">
        <f t="shared" si="3"/>
        <v>2</v>
      </c>
    </row>
    <row r="13" spans="1:19" x14ac:dyDescent="0.25">
      <c r="A13" s="25"/>
      <c r="B13" s="29"/>
      <c r="C13" s="29"/>
      <c r="D13" s="29"/>
      <c r="E13" s="29"/>
      <c r="F13">
        <f t="shared" si="4"/>
        <v>0</v>
      </c>
      <c r="G13">
        <f t="shared" si="1"/>
        <v>0</v>
      </c>
      <c r="H13">
        <f t="shared" si="2"/>
        <v>0</v>
      </c>
      <c r="K13" s="48">
        <f t="shared" si="3"/>
        <v>2</v>
      </c>
    </row>
    <row r="14" spans="1:19" x14ac:dyDescent="0.25">
      <c r="A14" s="25"/>
      <c r="B14" s="29"/>
      <c r="C14" s="29"/>
      <c r="D14" s="29"/>
      <c r="E14" s="29"/>
      <c r="F14">
        <f t="shared" si="4"/>
        <v>0</v>
      </c>
      <c r="G14">
        <f t="shared" si="1"/>
        <v>0</v>
      </c>
      <c r="H14">
        <f t="shared" si="2"/>
        <v>0</v>
      </c>
      <c r="K14" s="48">
        <f t="shared" si="3"/>
        <v>2</v>
      </c>
    </row>
    <row r="15" spans="1:19" x14ac:dyDescent="0.25">
      <c r="A15" s="25"/>
      <c r="B15" s="29"/>
      <c r="C15" s="29"/>
      <c r="D15" s="29"/>
      <c r="E15" s="29"/>
      <c r="F15">
        <f t="shared" si="4"/>
        <v>0</v>
      </c>
      <c r="G15">
        <f t="shared" si="1"/>
        <v>0</v>
      </c>
      <c r="H15">
        <f t="shared" si="2"/>
        <v>0</v>
      </c>
      <c r="K15" s="48">
        <f t="shared" si="3"/>
        <v>2</v>
      </c>
    </row>
    <row r="16" spans="1:19" x14ac:dyDescent="0.25">
      <c r="A16" s="25"/>
      <c r="B16" s="29"/>
      <c r="C16" s="29"/>
      <c r="D16" s="29"/>
      <c r="E16" s="29"/>
      <c r="F16">
        <f t="shared" si="4"/>
        <v>0</v>
      </c>
      <c r="G16">
        <f t="shared" si="1"/>
        <v>0</v>
      </c>
      <c r="H16">
        <f t="shared" si="2"/>
        <v>0</v>
      </c>
      <c r="K16" s="48">
        <f t="shared" si="3"/>
        <v>2</v>
      </c>
    </row>
    <row r="17" spans="1:11" x14ac:dyDescent="0.25">
      <c r="A17" s="25"/>
      <c r="B17" s="29"/>
      <c r="C17" s="29"/>
      <c r="D17" s="29"/>
      <c r="E17" s="29"/>
      <c r="F17">
        <f t="shared" si="4"/>
        <v>0</v>
      </c>
      <c r="G17">
        <f t="shared" si="1"/>
        <v>0</v>
      </c>
      <c r="H17">
        <f t="shared" si="2"/>
        <v>0</v>
      </c>
      <c r="K17" s="48">
        <f t="shared" si="3"/>
        <v>2</v>
      </c>
    </row>
    <row r="18" spans="1:11" x14ac:dyDescent="0.25">
      <c r="A18" s="25"/>
      <c r="B18" s="29"/>
      <c r="C18" s="29"/>
      <c r="D18" s="29"/>
      <c r="E18" s="29"/>
      <c r="F18">
        <f t="shared" si="4"/>
        <v>0</v>
      </c>
      <c r="G18">
        <f t="shared" si="1"/>
        <v>0</v>
      </c>
      <c r="H18">
        <f t="shared" si="2"/>
        <v>0</v>
      </c>
      <c r="K18" s="48">
        <f t="shared" si="3"/>
        <v>2</v>
      </c>
    </row>
    <row r="19" spans="1:11" x14ac:dyDescent="0.25">
      <c r="A19" s="25"/>
      <c r="B19" s="29"/>
      <c r="C19" s="29"/>
      <c r="D19" s="29"/>
      <c r="E19" s="29"/>
      <c r="F19">
        <f t="shared" si="4"/>
        <v>0</v>
      </c>
      <c r="G19">
        <f t="shared" si="1"/>
        <v>0</v>
      </c>
      <c r="H19">
        <f t="shared" si="2"/>
        <v>0</v>
      </c>
      <c r="K19" s="48">
        <f t="shared" si="3"/>
        <v>2</v>
      </c>
    </row>
    <row r="20" spans="1:11" x14ac:dyDescent="0.25">
      <c r="A20" s="25"/>
      <c r="B20" s="29"/>
      <c r="C20" s="29"/>
      <c r="D20" s="29"/>
      <c r="E20" s="29"/>
      <c r="F20">
        <f t="shared" si="4"/>
        <v>0</v>
      </c>
      <c r="G20">
        <f t="shared" si="1"/>
        <v>0</v>
      </c>
      <c r="H20">
        <f t="shared" si="2"/>
        <v>0</v>
      </c>
      <c r="K20" s="48">
        <f t="shared" si="3"/>
        <v>2</v>
      </c>
    </row>
    <row r="21" spans="1:11" x14ac:dyDescent="0.25">
      <c r="A21" s="25"/>
      <c r="B21" s="29"/>
      <c r="C21" s="29"/>
      <c r="D21" s="29"/>
      <c r="E21" s="29"/>
      <c r="F21">
        <f t="shared" si="4"/>
        <v>0</v>
      </c>
      <c r="G21">
        <f t="shared" si="1"/>
        <v>0</v>
      </c>
      <c r="H21">
        <f t="shared" si="2"/>
        <v>0</v>
      </c>
      <c r="K21" s="48">
        <f t="shared" si="3"/>
        <v>2</v>
      </c>
    </row>
    <row r="22" spans="1:11" x14ac:dyDescent="0.25">
      <c r="A22" s="25"/>
      <c r="B22" s="29"/>
      <c r="C22" s="29"/>
      <c r="D22" s="29"/>
      <c r="E22" s="29"/>
      <c r="F22">
        <f t="shared" si="4"/>
        <v>0</v>
      </c>
      <c r="G22">
        <f t="shared" si="1"/>
        <v>0</v>
      </c>
      <c r="H22">
        <f t="shared" si="2"/>
        <v>0</v>
      </c>
      <c r="K22" s="48">
        <f t="shared" si="3"/>
        <v>2</v>
      </c>
    </row>
    <row r="23" spans="1:11" x14ac:dyDescent="0.25">
      <c r="A23" s="25"/>
      <c r="B23" s="29"/>
      <c r="C23" s="29"/>
      <c r="D23" s="29"/>
      <c r="E23" s="29"/>
      <c r="F23">
        <f t="shared" si="4"/>
        <v>0</v>
      </c>
      <c r="G23">
        <f t="shared" si="1"/>
        <v>0</v>
      </c>
      <c r="H23">
        <f t="shared" si="2"/>
        <v>0</v>
      </c>
      <c r="K23" s="48">
        <f t="shared" si="3"/>
        <v>2</v>
      </c>
    </row>
    <row r="24" spans="1:11" x14ac:dyDescent="0.25">
      <c r="A24" s="25"/>
      <c r="B24" s="29"/>
      <c r="C24" s="29"/>
      <c r="D24" s="29"/>
      <c r="E24" s="29"/>
      <c r="F24">
        <f t="shared" si="4"/>
        <v>0</v>
      </c>
      <c r="G24">
        <f t="shared" si="1"/>
        <v>0</v>
      </c>
      <c r="H24">
        <f t="shared" si="2"/>
        <v>0</v>
      </c>
      <c r="K24" s="48">
        <f t="shared" si="3"/>
        <v>2</v>
      </c>
    </row>
    <row r="25" spans="1:11" x14ac:dyDescent="0.25">
      <c r="A25" s="25"/>
      <c r="B25" s="29"/>
      <c r="C25" s="29"/>
      <c r="D25" s="29"/>
      <c r="E25" s="29"/>
      <c r="F25">
        <f t="shared" si="4"/>
        <v>0</v>
      </c>
      <c r="G25">
        <f t="shared" si="1"/>
        <v>0</v>
      </c>
      <c r="H25">
        <f t="shared" si="2"/>
        <v>0</v>
      </c>
      <c r="K25" s="48">
        <f t="shared" si="3"/>
        <v>2</v>
      </c>
    </row>
    <row r="26" spans="1:11" x14ac:dyDescent="0.25">
      <c r="A26" s="25"/>
      <c r="B26" s="29"/>
      <c r="C26" s="29"/>
      <c r="D26" s="29"/>
      <c r="E26" s="29"/>
      <c r="F26">
        <f t="shared" si="4"/>
        <v>0</v>
      </c>
      <c r="G26">
        <f t="shared" si="1"/>
        <v>0</v>
      </c>
      <c r="H26">
        <f t="shared" si="2"/>
        <v>0</v>
      </c>
      <c r="K26" s="48">
        <f t="shared" si="3"/>
        <v>2</v>
      </c>
    </row>
    <row r="27" spans="1:11" x14ac:dyDescent="0.25">
      <c r="A27" s="25"/>
      <c r="B27" s="29"/>
      <c r="C27" s="29"/>
      <c r="D27" s="29"/>
      <c r="E27" s="29"/>
      <c r="F27">
        <f t="shared" si="4"/>
        <v>0</v>
      </c>
      <c r="G27">
        <f t="shared" si="1"/>
        <v>0</v>
      </c>
      <c r="H27">
        <f t="shared" si="2"/>
        <v>0</v>
      </c>
      <c r="K27" s="48">
        <f t="shared" si="3"/>
        <v>2</v>
      </c>
    </row>
    <row r="28" spans="1:11" x14ac:dyDescent="0.25">
      <c r="A28" s="25"/>
      <c r="B28" s="29"/>
      <c r="C28" s="29"/>
      <c r="D28" s="29"/>
      <c r="E28" s="29"/>
      <c r="F28">
        <f t="shared" si="4"/>
        <v>0</v>
      </c>
      <c r="G28">
        <f t="shared" si="1"/>
        <v>0</v>
      </c>
      <c r="H28">
        <f t="shared" si="2"/>
        <v>0</v>
      </c>
      <c r="K28" s="48">
        <f t="shared" si="3"/>
        <v>2</v>
      </c>
    </row>
    <row r="29" spans="1:11" x14ac:dyDescent="0.25">
      <c r="A29" s="25"/>
      <c r="B29" s="29"/>
      <c r="C29" s="29"/>
      <c r="D29" s="29"/>
      <c r="E29" s="29"/>
      <c r="F29">
        <f t="shared" si="4"/>
        <v>0</v>
      </c>
      <c r="G29">
        <f t="shared" si="1"/>
        <v>0</v>
      </c>
      <c r="H29">
        <f t="shared" si="2"/>
        <v>0</v>
      </c>
      <c r="K29" s="48">
        <f t="shared" si="3"/>
        <v>2</v>
      </c>
    </row>
    <row r="30" spans="1:11" x14ac:dyDescent="0.25">
      <c r="A30" s="25"/>
      <c r="B30" s="29"/>
      <c r="C30" s="29"/>
      <c r="D30" s="29"/>
      <c r="E30" s="29"/>
      <c r="F30">
        <f t="shared" si="4"/>
        <v>0</v>
      </c>
      <c r="G30">
        <f t="shared" si="1"/>
        <v>0</v>
      </c>
      <c r="H30">
        <f t="shared" si="2"/>
        <v>0</v>
      </c>
      <c r="K30" s="48">
        <f t="shared" si="3"/>
        <v>2</v>
      </c>
    </row>
    <row r="31" spans="1:11" x14ac:dyDescent="0.25">
      <c r="A31" s="25"/>
      <c r="B31" s="29"/>
      <c r="C31" s="29"/>
      <c r="D31" s="29"/>
      <c r="E31" s="29"/>
      <c r="F31">
        <f t="shared" si="4"/>
        <v>0</v>
      </c>
      <c r="G31">
        <f t="shared" si="1"/>
        <v>0</v>
      </c>
      <c r="H31">
        <f t="shared" si="2"/>
        <v>0</v>
      </c>
      <c r="K31" s="48">
        <f t="shared" si="3"/>
        <v>2</v>
      </c>
    </row>
    <row r="32" spans="1:11" x14ac:dyDescent="0.25">
      <c r="A32" s="25"/>
      <c r="B32" s="29"/>
      <c r="C32" s="29"/>
      <c r="D32" s="29"/>
      <c r="E32" s="29"/>
      <c r="F32">
        <f t="shared" si="4"/>
        <v>0</v>
      </c>
      <c r="G32">
        <f t="shared" si="1"/>
        <v>0</v>
      </c>
      <c r="H32">
        <f t="shared" si="2"/>
        <v>0</v>
      </c>
      <c r="K32" s="48">
        <f t="shared" si="3"/>
        <v>2</v>
      </c>
    </row>
    <row r="33" spans="1:11" x14ac:dyDescent="0.25">
      <c r="A33" s="25"/>
      <c r="B33" s="29"/>
      <c r="C33" s="29"/>
      <c r="D33" s="29"/>
      <c r="E33" s="29"/>
      <c r="F33">
        <f t="shared" si="4"/>
        <v>0</v>
      </c>
      <c r="G33">
        <f t="shared" si="1"/>
        <v>0</v>
      </c>
      <c r="H33">
        <f t="shared" si="2"/>
        <v>0</v>
      </c>
      <c r="K33" s="48">
        <f t="shared" si="3"/>
        <v>2</v>
      </c>
    </row>
    <row r="34" spans="1:11" x14ac:dyDescent="0.25">
      <c r="A34" s="25"/>
      <c r="B34" s="29"/>
      <c r="C34" s="29"/>
      <c r="D34" s="29"/>
      <c r="E34" s="29"/>
      <c r="F34">
        <f t="shared" si="4"/>
        <v>0</v>
      </c>
      <c r="G34">
        <f t="shared" si="1"/>
        <v>0</v>
      </c>
      <c r="H34">
        <f t="shared" si="2"/>
        <v>0</v>
      </c>
      <c r="K34" s="48">
        <f t="shared" si="3"/>
        <v>2</v>
      </c>
    </row>
    <row r="35" spans="1:11" x14ac:dyDescent="0.25">
      <c r="A35" s="25"/>
      <c r="B35" s="29"/>
      <c r="C35" s="29"/>
      <c r="D35" s="29"/>
      <c r="E35" s="29"/>
      <c r="F35">
        <f t="shared" si="4"/>
        <v>0</v>
      </c>
      <c r="G35">
        <f t="shared" si="1"/>
        <v>0</v>
      </c>
      <c r="H35">
        <f t="shared" si="2"/>
        <v>0</v>
      </c>
      <c r="K35" s="48">
        <f t="shared" si="3"/>
        <v>2</v>
      </c>
    </row>
    <row r="36" spans="1:11" x14ac:dyDescent="0.25">
      <c r="A36" s="25"/>
      <c r="B36" s="29"/>
      <c r="C36" s="29"/>
      <c r="D36" s="29"/>
      <c r="E36" s="29"/>
      <c r="F36">
        <f t="shared" si="4"/>
        <v>0</v>
      </c>
      <c r="G36">
        <f t="shared" si="1"/>
        <v>0</v>
      </c>
      <c r="H36">
        <f t="shared" si="2"/>
        <v>0</v>
      </c>
      <c r="K36" s="48">
        <f t="shared" si="3"/>
        <v>2</v>
      </c>
    </row>
    <row r="37" spans="1:11" x14ac:dyDescent="0.25">
      <c r="A37" s="25"/>
      <c r="B37" s="29"/>
      <c r="C37" s="29"/>
      <c r="D37" s="29"/>
      <c r="E37" s="29"/>
      <c r="F37">
        <f t="shared" si="4"/>
        <v>0</v>
      </c>
      <c r="G37">
        <f t="shared" si="1"/>
        <v>0</v>
      </c>
      <c r="H37">
        <f t="shared" si="2"/>
        <v>0</v>
      </c>
      <c r="K37" s="48">
        <f t="shared" si="3"/>
        <v>2</v>
      </c>
    </row>
    <row r="38" spans="1:11" x14ac:dyDescent="0.25">
      <c r="A38" s="25"/>
      <c r="B38" s="29"/>
      <c r="C38" s="29"/>
      <c r="D38" s="29"/>
      <c r="E38" s="29"/>
      <c r="F38">
        <f t="shared" si="4"/>
        <v>0</v>
      </c>
      <c r="G38">
        <f t="shared" si="1"/>
        <v>0</v>
      </c>
      <c r="H38">
        <f t="shared" si="2"/>
        <v>0</v>
      </c>
      <c r="K38" s="48">
        <f t="shared" si="3"/>
        <v>2</v>
      </c>
    </row>
    <row r="39" spans="1:11" x14ac:dyDescent="0.25">
      <c r="A39" s="25"/>
      <c r="B39" s="29"/>
      <c r="C39" s="29"/>
      <c r="D39" s="29"/>
      <c r="E39" s="29"/>
      <c r="F39">
        <f t="shared" si="4"/>
        <v>0</v>
      </c>
      <c r="G39">
        <f t="shared" si="1"/>
        <v>0</v>
      </c>
      <c r="H39">
        <f t="shared" si="2"/>
        <v>0</v>
      </c>
      <c r="K39" s="48">
        <f t="shared" si="3"/>
        <v>2</v>
      </c>
    </row>
    <row r="40" spans="1:11" x14ac:dyDescent="0.25">
      <c r="A40" s="25"/>
      <c r="B40" s="29"/>
      <c r="C40" s="29"/>
      <c r="D40" s="29"/>
      <c r="E40" s="29"/>
      <c r="F40">
        <f t="shared" si="4"/>
        <v>0</v>
      </c>
      <c r="G40">
        <f t="shared" si="1"/>
        <v>0</v>
      </c>
      <c r="H40">
        <f t="shared" si="2"/>
        <v>0</v>
      </c>
      <c r="K40" s="48">
        <f t="shared" si="3"/>
        <v>2</v>
      </c>
    </row>
    <row r="41" spans="1:11" x14ac:dyDescent="0.25">
      <c r="A41" s="25"/>
      <c r="B41" s="29"/>
      <c r="C41" s="29"/>
      <c r="D41" s="29"/>
      <c r="E41" s="29"/>
      <c r="F41">
        <f t="shared" si="4"/>
        <v>0</v>
      </c>
      <c r="G41">
        <f t="shared" si="1"/>
        <v>0</v>
      </c>
      <c r="H41">
        <f t="shared" si="2"/>
        <v>0</v>
      </c>
      <c r="K41" s="48">
        <f t="shared" si="3"/>
        <v>2</v>
      </c>
    </row>
    <row r="42" spans="1:11" x14ac:dyDescent="0.25">
      <c r="A42" s="25"/>
      <c r="B42" s="29"/>
      <c r="C42" s="29"/>
      <c r="D42" s="29"/>
      <c r="E42" s="29"/>
      <c r="F42">
        <f t="shared" si="4"/>
        <v>0</v>
      </c>
      <c r="G42">
        <f t="shared" si="1"/>
        <v>0</v>
      </c>
      <c r="H42">
        <f t="shared" si="2"/>
        <v>0</v>
      </c>
      <c r="K42" s="48">
        <f t="shared" si="3"/>
        <v>2</v>
      </c>
    </row>
    <row r="43" spans="1:11" x14ac:dyDescent="0.25">
      <c r="A43" s="25"/>
      <c r="B43" s="29"/>
      <c r="C43" s="29"/>
      <c r="D43" s="29"/>
      <c r="E43" s="29"/>
      <c r="F43">
        <f t="shared" si="4"/>
        <v>0</v>
      </c>
      <c r="G43">
        <f t="shared" si="1"/>
        <v>0</v>
      </c>
      <c r="H43">
        <f t="shared" si="2"/>
        <v>0</v>
      </c>
      <c r="K43" s="48">
        <f t="shared" si="3"/>
        <v>2</v>
      </c>
    </row>
    <row r="44" spans="1:11" x14ac:dyDescent="0.25">
      <c r="A44" s="25"/>
      <c r="B44" s="29"/>
      <c r="C44" s="29"/>
      <c r="D44" s="29"/>
      <c r="E44" s="29"/>
      <c r="F44">
        <f t="shared" si="4"/>
        <v>0</v>
      </c>
      <c r="G44">
        <f t="shared" si="1"/>
        <v>0</v>
      </c>
      <c r="H44">
        <f t="shared" si="2"/>
        <v>0</v>
      </c>
      <c r="K44" s="48">
        <f t="shared" si="3"/>
        <v>2</v>
      </c>
    </row>
    <row r="45" spans="1:11" x14ac:dyDescent="0.25">
      <c r="A45" s="25"/>
      <c r="B45" s="29"/>
      <c r="C45" s="29"/>
      <c r="D45" s="29"/>
      <c r="E45" s="29"/>
      <c r="F45">
        <f t="shared" si="4"/>
        <v>0</v>
      </c>
      <c r="G45">
        <f t="shared" si="1"/>
        <v>0</v>
      </c>
      <c r="H45">
        <f t="shared" si="2"/>
        <v>0</v>
      </c>
      <c r="K45" s="48">
        <f t="shared" si="3"/>
        <v>2</v>
      </c>
    </row>
    <row r="46" spans="1:11" x14ac:dyDescent="0.25">
      <c r="A46" s="25"/>
      <c r="B46" s="29"/>
      <c r="C46" s="29"/>
      <c r="D46" s="29"/>
      <c r="E46" s="29"/>
      <c r="F46">
        <f t="shared" si="4"/>
        <v>0</v>
      </c>
      <c r="G46">
        <f t="shared" si="1"/>
        <v>0</v>
      </c>
      <c r="H46">
        <f t="shared" si="2"/>
        <v>0</v>
      </c>
      <c r="K46" s="48">
        <f t="shared" si="3"/>
        <v>2</v>
      </c>
    </row>
    <row r="47" spans="1:11" x14ac:dyDescent="0.25">
      <c r="A47" s="25"/>
      <c r="B47" s="29"/>
      <c r="C47" s="29"/>
      <c r="D47" s="29"/>
      <c r="E47" s="29"/>
      <c r="F47">
        <f t="shared" si="4"/>
        <v>0</v>
      </c>
      <c r="G47">
        <f t="shared" si="1"/>
        <v>0</v>
      </c>
      <c r="H47">
        <f t="shared" si="2"/>
        <v>0</v>
      </c>
      <c r="K47" s="48">
        <f t="shared" si="3"/>
        <v>2</v>
      </c>
    </row>
    <row r="48" spans="1:11" x14ac:dyDescent="0.25">
      <c r="A48" s="25"/>
      <c r="B48" s="29"/>
      <c r="C48" s="29"/>
      <c r="D48" s="29"/>
      <c r="E48" s="29"/>
      <c r="F48">
        <f t="shared" si="4"/>
        <v>0</v>
      </c>
      <c r="G48">
        <f t="shared" si="1"/>
        <v>0</v>
      </c>
      <c r="H48">
        <f t="shared" si="2"/>
        <v>0</v>
      </c>
      <c r="K48" s="48">
        <f t="shared" si="3"/>
        <v>2</v>
      </c>
    </row>
    <row r="49" spans="1:11" x14ac:dyDescent="0.25">
      <c r="A49" s="25"/>
      <c r="B49" s="29"/>
      <c r="C49" s="29"/>
      <c r="D49" s="29"/>
      <c r="E49" s="29"/>
      <c r="F49">
        <f t="shared" si="4"/>
        <v>0</v>
      </c>
      <c r="G49">
        <f t="shared" si="1"/>
        <v>0</v>
      </c>
      <c r="H49">
        <f t="shared" si="2"/>
        <v>0</v>
      </c>
      <c r="K49" s="48">
        <f t="shared" si="3"/>
        <v>2</v>
      </c>
    </row>
    <row r="50" spans="1:11" x14ac:dyDescent="0.25">
      <c r="A50" s="25"/>
      <c r="B50" s="29"/>
      <c r="C50" s="29"/>
      <c r="D50" s="29"/>
      <c r="E50" s="29"/>
      <c r="F50">
        <f t="shared" si="4"/>
        <v>0</v>
      </c>
      <c r="G50">
        <f t="shared" si="1"/>
        <v>0</v>
      </c>
      <c r="H50">
        <f t="shared" si="2"/>
        <v>0</v>
      </c>
      <c r="K50" s="48">
        <f t="shared" si="3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2">
    <dataValidation type="list" allowBlank="1" showInputMessage="1" showErrorMessage="1" sqref="N5:N6">
      <formula1>$P$2:$Q$2</formula1>
    </dataValidation>
    <dataValidation type="list" allowBlank="1" showInputMessage="1" showErrorMessage="1" sqref="N3:N4">
      <formula1>$R$2:$S$2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92D050"/>
  </sheetPr>
  <dimension ref="A1:O101"/>
  <sheetViews>
    <sheetView workbookViewId="0">
      <selection activeCell="D38" sqref="D38"/>
    </sheetView>
  </sheetViews>
  <sheetFormatPr defaultRowHeight="15" x14ac:dyDescent="0.25"/>
  <cols>
    <col min="1" max="1" width="27.42578125" bestFit="1" customWidth="1"/>
    <col min="2" max="2" width="10.5703125" bestFit="1" customWidth="1"/>
    <col min="3" max="3" width="30.85546875" customWidth="1"/>
    <col min="4" max="4" width="18.28515625" bestFit="1" customWidth="1"/>
    <col min="5" max="5" width="9.140625" hidden="1" customWidth="1"/>
    <col min="6" max="6" width="13.140625" hidden="1" customWidth="1"/>
    <col min="7" max="8" width="9.140625" hidden="1" customWidth="1"/>
    <col min="9" max="9" width="20.42578125" bestFit="1" customWidth="1"/>
    <col min="11" max="11" width="48" bestFit="1" customWidth="1"/>
    <col min="12" max="12" width="19.5703125" customWidth="1"/>
    <col min="13" max="13" width="10.5703125" bestFit="1" customWidth="1"/>
    <col min="14" max="15" width="9.85546875" hidden="1" customWidth="1"/>
  </cols>
  <sheetData>
    <row r="1" spans="1:12" ht="15.75" customHeight="1" x14ac:dyDescent="0.25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34"/>
    </row>
    <row r="2" spans="1:12" ht="31.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34"/>
    </row>
    <row r="3" spans="1:12" ht="51.75" customHeight="1" x14ac:dyDescent="0.25">
      <c r="A3" s="19" t="s">
        <v>17</v>
      </c>
      <c r="B3" s="54">
        <f>ESTERNA!J2+BASSO!H2+MEDIO!J2+ALTO!J2+ALTISSIMO!F2-'DATI GENERALI'!B16</f>
        <v>0</v>
      </c>
      <c r="C3" s="1" t="str">
        <f>IF(B3=0,"Check superficie OK","ATTENZIONE I TOTALI DELLE SUPERFICI INSERITE SONO INCOERENTI!")</f>
        <v>Check superficie OK</v>
      </c>
    </row>
    <row r="4" spans="1:12" x14ac:dyDescent="0.25">
      <c r="A4" s="61" t="s">
        <v>54</v>
      </c>
      <c r="B4" s="62"/>
    </row>
    <row r="5" spans="1:12" x14ac:dyDescent="0.25">
      <c r="A5" s="17" t="s">
        <v>23</v>
      </c>
      <c r="B5" s="39">
        <f>ALTISSIMO!F2</f>
        <v>0</v>
      </c>
    </row>
    <row r="6" spans="1:12" x14ac:dyDescent="0.25">
      <c r="A6" s="18" t="s">
        <v>24</v>
      </c>
      <c r="B6" s="40">
        <f>ALTO!J2</f>
        <v>12697.75</v>
      </c>
    </row>
    <row r="7" spans="1:12" x14ac:dyDescent="0.25">
      <c r="A7" s="18" t="s">
        <v>25</v>
      </c>
      <c r="B7" s="40">
        <f>MEDIO!J2</f>
        <v>22423.52</v>
      </c>
    </row>
    <row r="8" spans="1:12" x14ac:dyDescent="0.25">
      <c r="A8" s="18" t="s">
        <v>26</v>
      </c>
      <c r="B8" s="40">
        <f>BASSO!H2</f>
        <v>21230.19</v>
      </c>
    </row>
    <row r="9" spans="1:12" x14ac:dyDescent="0.25">
      <c r="A9" s="18" t="s">
        <v>27</v>
      </c>
      <c r="B9" s="40">
        <f>ESTERNA!J2</f>
        <v>80000</v>
      </c>
    </row>
    <row r="10" spans="1:12" x14ac:dyDescent="0.25">
      <c r="A10" s="20" t="s">
        <v>32</v>
      </c>
      <c r="B10" s="41">
        <f>ESTERNA!J2+BASSO!H2+MEDIO!J2+ALTO!J2+ALTISSIMO!F2</f>
        <v>136351.46000000002</v>
      </c>
    </row>
    <row r="11" spans="1:12" x14ac:dyDescent="0.25">
      <c r="A11" s="63" t="s">
        <v>55</v>
      </c>
      <c r="B11" s="64"/>
    </row>
    <row r="12" spans="1:12" x14ac:dyDescent="0.25">
      <c r="A12" s="17" t="s">
        <v>23</v>
      </c>
      <c r="B12" s="39">
        <f>ALTISSIMO!F3</f>
        <v>0</v>
      </c>
    </row>
    <row r="13" spans="1:12" x14ac:dyDescent="0.25">
      <c r="A13" s="18" t="s">
        <v>24</v>
      </c>
      <c r="B13" s="40">
        <f>ALTO!J3</f>
        <v>69583.67</v>
      </c>
    </row>
    <row r="14" spans="1:12" x14ac:dyDescent="0.25">
      <c r="A14" s="18" t="s">
        <v>25</v>
      </c>
      <c r="B14" s="40">
        <f>MEDIO!J3</f>
        <v>72876.44</v>
      </c>
    </row>
    <row r="15" spans="1:12" x14ac:dyDescent="0.25">
      <c r="A15" s="18" t="s">
        <v>26</v>
      </c>
      <c r="B15" s="40">
        <f>BASSO!H3</f>
        <v>46069.512299999995</v>
      </c>
    </row>
    <row r="16" spans="1:12" x14ac:dyDescent="0.25">
      <c r="A16" s="18" t="s">
        <v>27</v>
      </c>
      <c r="B16" s="40">
        <f>ESTERNA!J3</f>
        <v>32800</v>
      </c>
    </row>
    <row r="17" spans="1:15" x14ac:dyDescent="0.25">
      <c r="A17" s="21" t="s">
        <v>18</v>
      </c>
      <c r="B17" s="42">
        <f>SUM(B12:B16)</f>
        <v>221329.62229999999</v>
      </c>
      <c r="E17" t="s">
        <v>58</v>
      </c>
      <c r="F17" t="s">
        <v>33</v>
      </c>
      <c r="G17" t="s">
        <v>56</v>
      </c>
      <c r="H17" t="s">
        <v>57</v>
      </c>
    </row>
    <row r="18" spans="1:15" x14ac:dyDescent="0.25">
      <c r="A18" s="61" t="s">
        <v>60</v>
      </c>
      <c r="B18" s="62"/>
      <c r="D18" s="9"/>
      <c r="E18" s="10"/>
      <c r="F18" s="10"/>
      <c r="G18" s="10"/>
      <c r="H18" s="10"/>
      <c r="I18" s="11" t="s">
        <v>75</v>
      </c>
    </row>
    <row r="19" spans="1:15" x14ac:dyDescent="0.25">
      <c r="A19" s="12" t="s">
        <v>23</v>
      </c>
      <c r="B19" s="43">
        <f>ALTISSIMO!F4</f>
        <v>0</v>
      </c>
      <c r="D19" s="12" t="s">
        <v>23</v>
      </c>
      <c r="E19" s="13">
        <f>'DATI GENERALI'!B8*ALTISSIMO!F3</f>
        <v>0</v>
      </c>
      <c r="F19" s="13">
        <f>E19/B$17</f>
        <v>0</v>
      </c>
      <c r="G19" s="13">
        <f>IF(B5&gt;0,4.9649066283-0.000412331*ALTISSIMO!F2+0.16088*F19+ALTISSIMO!L2*0.96862,0)</f>
        <v>0</v>
      </c>
      <c r="H19" s="13">
        <f>IF(B5&gt;0,5.0069-0.0001447*ALTISSIMO!F2+0.0546*F19+ALTISSIMO!L2*1.0351,0)</f>
        <v>0</v>
      </c>
      <c r="I19" s="45">
        <f>MAX(G19:H19)</f>
        <v>0</v>
      </c>
      <c r="K19" t="str">
        <f>IF(I19&gt;=B19,"PREZZO DI RIFERIMENTO RISPETTATO","PREZZO NON IN LINEA CON PREZZO DI RIFERIMENTO")</f>
        <v>PREZZO DI RIFERIMENTO RISPETTATO</v>
      </c>
    </row>
    <row r="20" spans="1:15" x14ac:dyDescent="0.25">
      <c r="A20" s="12" t="s">
        <v>24</v>
      </c>
      <c r="B20" s="43">
        <f>ALTO!J4</f>
        <v>5.4799999999999995</v>
      </c>
      <c r="D20" s="12" t="s">
        <v>24</v>
      </c>
      <c r="E20" s="13">
        <f>'DATI GENERALI'!B8*ALTO!J3</f>
        <v>5566693.5999999996</v>
      </c>
      <c r="F20" s="13">
        <f>E20/B$17</f>
        <v>25.151145798526038</v>
      </c>
      <c r="G20" s="13">
        <f>IF(B6&gt;0,0.856345548-0.00013401*ALTO!J2+0.07676*PREZZI_RIFERIMENTO!F20+0.13779*ALTO!J6+0.07281*ALTO!J8+0.69507*ALTO!P3+0.85663*ALTO!P4+1.25419*ALTO!P5+2.11109*ALTO!P6,0)</f>
        <v>5.1092620219948586</v>
      </c>
      <c r="H20" s="13">
        <f>IF(B6&gt;0,1.0478-0.0000492*ALTO!J2+0.0205*PREZZI_RIFERIMENTO!F20+0.165*ALTO!J6+0.0857*ALTO!J8+0.5529*ALTO!P3+0.2651*ALTO!P4+0.3468*ALTO!P5+1.0731*ALTO!P6,0)</f>
        <v>4.3197691888697838</v>
      </c>
      <c r="I20" s="45">
        <f>MAX(G20:H20)</f>
        <v>5.1092620219948586</v>
      </c>
      <c r="K20" t="str">
        <f t="shared" ref="K20:K23" si="0">IF(I20&gt;=B20,"PREZZO DI RIFERIMENTO RISPETTATO","PREZZO NON IN LINEA CON PREZZO DI RIFERIMENTO")</f>
        <v>PREZZO NON IN LINEA CON PREZZO DI RIFERIMENTO</v>
      </c>
    </row>
    <row r="21" spans="1:15" x14ac:dyDescent="0.25">
      <c r="A21" s="12" t="s">
        <v>25</v>
      </c>
      <c r="B21" s="43">
        <f>MEDIO!J4</f>
        <v>3.25</v>
      </c>
      <c r="D21" s="12" t="s">
        <v>25</v>
      </c>
      <c r="E21" s="13">
        <f>'DATI GENERALI'!B8*MEDIO!J3</f>
        <v>5830115.2000000002</v>
      </c>
      <c r="F21" s="13">
        <f>E21/B$17</f>
        <v>26.341323585225314</v>
      </c>
      <c r="G21" s="13">
        <f>IF(B7&gt;0,1.515360612-0.00001311*MEDIO!J2+0.00792*PREZZI_RIFERIMENTO!F21+0.06972*MEDIO!J6+0.32496*MEDIO!P3+0.47288*MEDIO!P4+0.32743*MEDIO!P5,0)</f>
        <v>2.8789715475949849</v>
      </c>
      <c r="H21" s="14">
        <f>IF(B7&gt;0,1.6377-0.0000009*MEDIO!J2+0.0033*PREZZI_RIFERIMENTO!F21+0.0456*MEDIO!J6+0.4434*MEDIO!P3+0.3937*MEDIO!P4+0.1816*MEDIO!P5,0)</f>
        <v>2.7365451998312436</v>
      </c>
      <c r="I21" s="45">
        <f>MAX(G21:H21)</f>
        <v>2.8789715475949849</v>
      </c>
      <c r="K21" t="str">
        <f t="shared" si="0"/>
        <v>PREZZO NON IN LINEA CON PREZZO DI RIFERIMENTO</v>
      </c>
    </row>
    <row r="22" spans="1:15" x14ac:dyDescent="0.25">
      <c r="A22" s="12" t="s">
        <v>26</v>
      </c>
      <c r="B22" s="43">
        <f>BASSO!H4</f>
        <v>2.17</v>
      </c>
      <c r="D22" s="12" t="s">
        <v>26</v>
      </c>
      <c r="E22" s="13">
        <f>BASSO!H3*'DATI GENERALI'!B8</f>
        <v>3685560.9839999997</v>
      </c>
      <c r="F22" s="13">
        <f>E22/B$17</f>
        <v>16.651910149670009</v>
      </c>
      <c r="G22" s="13">
        <f>IF(B8&gt;0,0.423712158-0.00000973*BASSO!H2+0.01872*F22+0.07846*BASSO!H6+0.30389*BASSO!N3,0)</f>
        <v>1.9311961673018225</v>
      </c>
      <c r="H22" s="13">
        <f>IF(B8&gt;0,0.9562-0.0000087*BASSO!H2+0.0101*F22+0.0239*BASSO!H6+0.2149*BASSO!N3,0)</f>
        <v>1.4891816395116673</v>
      </c>
      <c r="I22" s="45">
        <f>MAX(G22:H22)</f>
        <v>1.9311961673018225</v>
      </c>
      <c r="K22" t="str">
        <f t="shared" si="0"/>
        <v>PREZZO NON IN LINEA CON PREZZO DI RIFERIMENTO</v>
      </c>
    </row>
    <row r="23" spans="1:15" x14ac:dyDescent="0.25">
      <c r="A23" s="15" t="s">
        <v>27</v>
      </c>
      <c r="B23" s="44">
        <f>ESTERNA!J4</f>
        <v>0.41</v>
      </c>
      <c r="D23" s="15" t="s">
        <v>27</v>
      </c>
      <c r="E23" s="16">
        <f>'DATI GENERALI'!B8*ESTERNA!J3</f>
        <v>2624000</v>
      </c>
      <c r="F23" s="16">
        <f>E23/B$17</f>
        <v>11.855620466578641</v>
      </c>
      <c r="G23" s="16">
        <f>IF(B9&gt;0,0.06785737-0.00000811*ESTERNA!J2+0.07839*PREZZI_RIFERIMENTO!F23+0.00917*ESTERNA!J6-1.29312*ESTERNA!J8+0.06685*ESTERNA!P4+0.03971*ESTERNA!P3,0)</f>
        <v>0.5436494583750997</v>
      </c>
      <c r="H23" s="16">
        <f>IF(B9&gt;0,0.0858-0.0000011*ESTERNA!J2+0.0242*PREZZI_RIFERIMENTO!F23-0.0015*ESTERNA!J6+0.0456*ESTERNA!J8+0.0092*ESTERNA!P4+0.0143*ESTERNA!P3,0)</f>
        <v>0.27290601529120306</v>
      </c>
      <c r="I23" s="46">
        <f>MAX(G23:H23)</f>
        <v>0.5436494583750997</v>
      </c>
      <c r="K23" t="str">
        <f t="shared" si="0"/>
        <v>PREZZO DI RIFERIMENTO RISPETTATO</v>
      </c>
    </row>
    <row r="25" spans="1:15" x14ac:dyDescent="0.25">
      <c r="A25" s="65" t="s">
        <v>76</v>
      </c>
      <c r="B25" s="65"/>
      <c r="C25" s="65"/>
      <c r="D25" s="65"/>
      <c r="E25" s="65"/>
      <c r="F25" s="65"/>
      <c r="G25" s="65"/>
      <c r="I25" s="47">
        <f>B36</f>
        <v>213924.42614580976</v>
      </c>
      <c r="K25" s="57" t="str">
        <f>IF(I25&gt;=B17,"OK, IMPORTO IN LINEA CON PREZZI DI RIFERIMENTO","IMPORTO NON IN LINEA CON PREZZI DI RIFERIMENTO")</f>
        <v>IMPORTO NON IN LINEA CON PREZZI DI RIFERIMENTO</v>
      </c>
      <c r="L25" s="53" t="str">
        <f>IF(I25&gt;=B17,"RISPARMIO:","ECCESSO:")</f>
        <v>ECCESSO:</v>
      </c>
      <c r="M25" s="58">
        <f>IF(I25&gt;=B17,O26,N26)</f>
        <v>3.4615944927873198E-2</v>
      </c>
      <c r="N25" s="55">
        <f>B17-I25</f>
        <v>7405.1961541902274</v>
      </c>
      <c r="O25" s="55">
        <f>I25-B17</f>
        <v>-7405.1961541902274</v>
      </c>
    </row>
    <row r="26" spans="1:15" x14ac:dyDescent="0.25">
      <c r="N26" s="56">
        <f>N25/I25</f>
        <v>3.4615944927873198E-2</v>
      </c>
      <c r="O26" s="56">
        <f>O25/I25</f>
        <v>-3.4615944927873198E-2</v>
      </c>
    </row>
    <row r="30" spans="1:15" hidden="1" x14ac:dyDescent="0.25"/>
    <row r="31" spans="1:15" hidden="1" x14ac:dyDescent="0.25">
      <c r="B31" s="7">
        <f>I19*B5</f>
        <v>0</v>
      </c>
    </row>
    <row r="32" spans="1:15" hidden="1" x14ac:dyDescent="0.25">
      <c r="B32" s="7">
        <f t="shared" ref="B32:B35" si="1">I20*B6</f>
        <v>64876.131839785216</v>
      </c>
    </row>
    <row r="33" spans="2:2" hidden="1" x14ac:dyDescent="0.25">
      <c r="B33" s="7">
        <f t="shared" si="1"/>
        <v>64556.676076927099</v>
      </c>
    </row>
    <row r="34" spans="2:2" hidden="1" x14ac:dyDescent="0.25">
      <c r="B34" s="7">
        <f t="shared" si="1"/>
        <v>40999.66155908948</v>
      </c>
    </row>
    <row r="35" spans="2:2" hidden="1" x14ac:dyDescent="0.25">
      <c r="B35" s="7">
        <f t="shared" si="1"/>
        <v>43491.956670007974</v>
      </c>
    </row>
    <row r="36" spans="2:2" hidden="1" x14ac:dyDescent="0.25">
      <c r="B36" s="7">
        <f>SUM(B31:B35)</f>
        <v>213924.42614580976</v>
      </c>
    </row>
    <row r="37" spans="2:2" hidden="1" x14ac:dyDescent="0.25"/>
    <row r="101" spans="11:12" x14ac:dyDescent="0.25">
      <c r="K101" s="8"/>
      <c r="L101" s="8"/>
    </row>
  </sheetData>
  <sheetProtection password="C1AA" sheet="1" objects="1" scenarios="1" selectLockedCells="1" selectUnlockedCells="1"/>
  <mergeCells count="5">
    <mergeCell ref="A1:K2"/>
    <mergeCell ref="A4:B4"/>
    <mergeCell ref="A11:B11"/>
    <mergeCell ref="A18:B18"/>
    <mergeCell ref="A25:G25"/>
  </mergeCells>
  <conditionalFormatting sqref="K19:L23">
    <cfRule type="containsText" dxfId="10" priority="10" operator="containsText" text="PREZZO NON IN LINEA CON PREZZO DI RIFERIMENTO">
      <formula>NOT(ISERROR(SEARCH("PREZZO NON IN LINEA CON PREZZO DI RIFERIMENTO",K19)))</formula>
    </cfRule>
    <cfRule type="containsText" dxfId="9" priority="11" operator="containsText" text="PREZZO DI RIFERIMENTO RISPETTATO">
      <formula>NOT(ISERROR(SEARCH("PREZZO DI RIFERIMENTO RISPETTATO",K19)))</formula>
    </cfRule>
  </conditionalFormatting>
  <conditionalFormatting sqref="C3">
    <cfRule type="containsText" dxfId="8" priority="7" operator="containsText" text="ATTENZIONE">
      <formula>NOT(ISERROR(SEARCH("ATTENZIONE",C3)))</formula>
    </cfRule>
    <cfRule type="containsText" dxfId="7" priority="8" operator="containsText" text="incoerenze">
      <formula>NOT(ISERROR(SEARCH("incoerenze",C3)))</formula>
    </cfRule>
    <cfRule type="containsText" dxfId="6" priority="9" operator="containsText" text="OK">
      <formula>NOT(ISERROR(SEARCH("OK",C3)))</formula>
    </cfRule>
  </conditionalFormatting>
  <conditionalFormatting sqref="K25:L25">
    <cfRule type="containsText" dxfId="5" priority="4" operator="containsText" text="NON">
      <formula>NOT(ISERROR(SEARCH("NON",K25)))</formula>
    </cfRule>
    <cfRule type="containsText" dxfId="4" priority="5" operator="containsText" text="PREZZO NON IN LINEA CON PREZZO DI RIFERIMENTO">
      <formula>NOT(ISERROR(SEARCH("PREZZO NON IN LINEA CON PREZZO DI RIFERIMENTO",K25)))</formula>
    </cfRule>
    <cfRule type="containsText" dxfId="3" priority="6" operator="containsText" text="PREZZO DI RIFERIMENTO RISPETTATO">
      <formula>NOT(ISERROR(SEARCH("PREZZO DI RIFERIMENTO RISPETTATO",K25)))</formula>
    </cfRule>
  </conditionalFormatting>
  <conditionalFormatting sqref="K25">
    <cfRule type="containsText" dxfId="2" priority="3" operator="containsText" text="OK">
      <formula>NOT(ISERROR(SEARCH("OK",K25)))</formula>
    </cfRule>
  </conditionalFormatting>
  <conditionalFormatting sqref="L25">
    <cfRule type="containsText" dxfId="1" priority="2" operator="containsText" text="RISPARMIO">
      <formula>NOT(ISERROR(SEARCH("RISPARMIO",L25)))</formula>
    </cfRule>
    <cfRule type="containsText" dxfId="0" priority="1" operator="containsText" text="ECCESSO">
      <formula>NOT(ISERROR(SEARCH("ECCESSO",L25)))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tabSelected="1" zoomScale="130" zoomScaleNormal="130" workbookViewId="0">
      <selection activeCell="B68" sqref="B68"/>
    </sheetView>
  </sheetViews>
  <sheetFormatPr defaultRowHeight="15" x14ac:dyDescent="0.25"/>
  <cols>
    <col min="1" max="1" width="9.140625" customWidth="1"/>
  </cols>
  <sheetData/>
  <sheetProtection selectLockedCells="1" selectUnlockedCells="1"/>
  <pageMargins left="0.7" right="0.7" top="0.75" bottom="0.75" header="0.3" footer="0.3"/>
  <pageSetup paperSize="9" scale="8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10</xdr:col>
                <xdr:colOff>161925</xdr:colOff>
                <xdr:row>63</xdr:row>
                <xdr:rowOff>85725</xdr:rowOff>
              </to>
            </anchor>
          </objectPr>
        </oleObject>
      </mc:Choice>
      <mc:Fallback>
        <oleObject progId="Word.Document.12" shapeId="10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GENERALI</vt:lpstr>
      <vt:lpstr>ALTISSIMO</vt:lpstr>
      <vt:lpstr>ALTO</vt:lpstr>
      <vt:lpstr>MEDIO</vt:lpstr>
      <vt:lpstr>BASSO</vt:lpstr>
      <vt:lpstr>ESTERNA</vt:lpstr>
      <vt:lpstr>PREZZI_RIFERIMENTO</vt:lpstr>
      <vt:lpstr>FORMULE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Anna Curcio</cp:lastModifiedBy>
  <cp:lastPrinted>2020-03-05T09:52:12Z</cp:lastPrinted>
  <dcterms:created xsi:type="dcterms:W3CDTF">2015-09-23T15:15:49Z</dcterms:created>
  <dcterms:modified xsi:type="dcterms:W3CDTF">2020-08-04T10:27:00Z</dcterms:modified>
</cp:coreProperties>
</file>